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Лифты стрежевой ,2016\ул. Строителей,20\"/>
    </mc:Choice>
  </mc:AlternateContent>
  <bookViews>
    <workbookView xWindow="0" yWindow="0" windowWidth="19200" windowHeight="11595"/>
  </bookViews>
  <sheets>
    <sheet name="ССР 12.09.14 (5)" sheetId="13" r:id="rId1"/>
    <sheet name="ССР 12.09.14 (7)" sheetId="15" r:id="rId2"/>
  </sheets>
  <definedNames>
    <definedName name="__chapters__" localSheetId="0">'ССР 12.09.14 (5)'!$17:$19</definedName>
    <definedName name="__chapters__" localSheetId="1">'ССР 12.09.14 (7)'!$18:$20</definedName>
    <definedName name="__chapters__">#REF!</definedName>
    <definedName name="__itogi__" localSheetId="0">'ССР 12.09.14 (5)'!#REF!</definedName>
    <definedName name="__itogi__" localSheetId="1">'ССР 12.09.14 (7)'!#REF!</definedName>
    <definedName name="__itogi__">#REF!</definedName>
    <definedName name="__itogo__" localSheetId="0">'ССР 12.09.14 (5)'!$19:$19</definedName>
    <definedName name="__itogo__" localSheetId="1">'ССР 12.09.14 (7)'!$20:$20</definedName>
    <definedName name="__itogo__">#REF!</definedName>
    <definedName name="__position__" localSheetId="0">'ССР 12.09.14 (5)'!#REF!</definedName>
    <definedName name="__position__" localSheetId="1">'ССР 12.09.14 (7)'!#REF!</definedName>
    <definedName name="__position__">#REF!</definedName>
    <definedName name="__smet__" localSheetId="0">'ССР 12.09.14 (5)'!$A$1:$H$30</definedName>
    <definedName name="__smet__" localSheetId="1">'ССР 12.09.14 (7)'!$A$1:$H$33</definedName>
    <definedName name="__smet__">#REF!</definedName>
    <definedName name="__vsego__" localSheetId="0">'ССР 12.09.14 (5)'!#REF!</definedName>
    <definedName name="__vsego__" localSheetId="1">'ССР 12.09.14 (7)'!#REF!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(5)'!$A$1:$H$30</definedName>
    <definedName name="_xlnm.Print_Area" localSheetId="1">'ССР 12.09.14 (7)'!$A$1:$H$32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3" l="1"/>
  <c r="F26" i="13"/>
  <c r="E26" i="13"/>
  <c r="D26" i="13"/>
  <c r="G25" i="13"/>
  <c r="F25" i="13"/>
  <c r="E25" i="13"/>
  <c r="D25" i="13"/>
  <c r="H25" i="13"/>
  <c r="D19" i="13" l="1"/>
  <c r="E19" i="13"/>
  <c r="F19" i="13"/>
  <c r="G19" i="13"/>
  <c r="G22" i="13"/>
  <c r="F22" i="13"/>
  <c r="E22" i="13"/>
  <c r="D22" i="13"/>
  <c r="F23" i="13" l="1"/>
  <c r="H22" i="13"/>
  <c r="G23" i="13"/>
  <c r="E23" i="13"/>
  <c r="H19" i="13"/>
  <c r="D23" i="13"/>
  <c r="H18" i="13"/>
  <c r="H21" i="13"/>
  <c r="H23" i="13" l="1"/>
  <c r="H26" i="13" l="1"/>
  <c r="E25" i="15" l="1"/>
  <c r="G25" i="15"/>
  <c r="D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D27" i="15" s="1"/>
  <c r="E26" i="15"/>
  <c r="E27" i="15" s="1"/>
  <c r="F26" i="15"/>
  <c r="H20" i="15"/>
  <c r="H24" i="15"/>
  <c r="F27" i="15" l="1"/>
  <c r="F28" i="15" s="1"/>
  <c r="E28" i="15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<sst xmlns="http://schemas.openxmlformats.org/spreadsheetml/2006/main" count="103" uniqueCount="55">
  <si>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</si>
  <si>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</si>
  <si>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</si>
  <si>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</si>
  <si>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</si>
  <si>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</si>
  <si>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</si>
  <si>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</si>
  <si>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</si>
  <si>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</si>
  <si>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</si>
  <si>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</si>
  <si>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</si>
  <si>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</si>
  <si>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</si>
  <si>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</si>
  <si>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</si>
  <si>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</si>
  <si>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</si>
  <si>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</si>
  <si>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</si>
  <si>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</si>
  <si>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</si>
  <si>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</si>
  <si>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</si>
  <si>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</si>
  <si>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</si>
  <si>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</si>
  <si>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</si>
  <si>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</si>
  <si>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</si>
  <si>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</si>
  <si>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</si>
  <si>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</si>
  <si>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</si>
  <si>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</si>
  <si>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</si>
  <si>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</si>
  <si>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</si>
  <si>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</si>
  <si>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</si>
  <si>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</si>
  <si>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</si>
  <si>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Капитальный  ремонт общего имущества многоквартирного дома по адресу: Томская область, г. Томск, ул. Мокрушина, д.22.</t>
  </si>
  <si>
    <t>Понижающий коэффициент=3,98%</t>
  </si>
  <si>
    <t xml:space="preserve"> 1 708,70 тыс. руб.</t>
  </si>
  <si>
    <t>ЛСР№02-01-01</t>
  </si>
  <si>
    <t>ЛСР№07-01-01</t>
  </si>
  <si>
    <t>"Утвержден" «30 » июня 2015г.</t>
  </si>
  <si>
    <t>Капитальный  ремонт общего имущества многоквартирного дома по адресу: Томская область, г. Стрежевой, ул. Строителей, д.20, подъезд 1.</t>
  </si>
  <si>
    <t xml:space="preserve">РФКР МКД ТО
</t>
  </si>
  <si>
    <t>1 710 748.66 руб.</t>
  </si>
  <si>
    <t xml:space="preserve">Директор </t>
  </si>
  <si>
    <t xml:space="preserve">Сметчик </t>
  </si>
  <si>
    <t xml:space="preserve">средства на покрытие затрат по уплате НДС - 18%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</si>
</sst>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right"/>
    </xf>
    <xf numFmtId="165" fontId="2" fillId="0" borderId="2" xfId="0" quotePrefix="1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D26" sqref="D26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80" t="s">
        <v>50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48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">
      <c r="B9" s="71" t="s">
        <v>49</v>
      </c>
      <c r="C9" s="71"/>
      <c r="D9" s="71"/>
      <c r="E9" s="71"/>
      <c r="F9" s="71"/>
      <c r="G9" s="71"/>
      <c r="H9" s="71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9">
        <v>1</v>
      </c>
      <c r="B18" s="60" t="s">
        <v>46</v>
      </c>
      <c r="C18" s="61" t="s">
        <v>36</v>
      </c>
      <c r="D18" s="24">
        <v>22.37</v>
      </c>
      <c r="E18" s="24">
        <v>331.18</v>
      </c>
      <c r="F18" s="24">
        <v>850.28</v>
      </c>
      <c r="G18" s="24">
        <v>46.88</v>
      </c>
      <c r="H18" s="62">
        <f>ROUND(D18+E18+F18+G18,2)</f>
        <v>1250.71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22.37</v>
      </c>
      <c r="E19" s="65">
        <f>E18</f>
        <v>331.18</v>
      </c>
      <c r="F19" s="65">
        <f>F18</f>
        <v>850.28</v>
      </c>
      <c r="G19" s="65">
        <f>G18</f>
        <v>46.88</v>
      </c>
      <c r="H19" s="65">
        <f>ROUND(D19+E19+F19+G19,2)</f>
        <v>1250.71</v>
      </c>
      <c r="I19" s="30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32">
        <v>2</v>
      </c>
      <c r="B21" s="60" t="s">
        <v>47</v>
      </c>
      <c r="C21" s="61" t="s">
        <v>31</v>
      </c>
      <c r="D21" s="24">
        <v>0</v>
      </c>
      <c r="E21" s="24">
        <v>0</v>
      </c>
      <c r="F21" s="24">
        <v>0</v>
      </c>
      <c r="G21" s="24">
        <v>199.08</v>
      </c>
      <c r="H21" s="62">
        <f>ROUND(D21+E21+F21+G21,2)</f>
        <v>199.08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199.08</v>
      </c>
      <c r="H22" s="65">
        <f>ROUND(D22+E22+F22+G22,2)</f>
        <v>199.08</v>
      </c>
    </row>
    <row r="23" spans="1:9" s="31" customFormat="1" ht="13.5" x14ac:dyDescent="0.25">
      <c r="A23" s="26"/>
      <c r="B23" s="63"/>
      <c r="C23" s="40" t="s">
        <v>23</v>
      </c>
      <c r="D23" s="66">
        <f>ROUND(D19+D22,2)</f>
        <v>22.37</v>
      </c>
      <c r="E23" s="66">
        <f>ROUND(E19+E22,2)</f>
        <v>331.18</v>
      </c>
      <c r="F23" s="66">
        <f>ROUND(F19+F22,2)</f>
        <v>850.28</v>
      </c>
      <c r="G23" s="66">
        <f>ROUND(G19+G22,2)</f>
        <v>245.96</v>
      </c>
      <c r="H23" s="65">
        <f>ROUND(D23+E23+F23+G23,2)</f>
        <v>1449.79</v>
      </c>
      <c r="I23" s="30"/>
    </row>
    <row r="24" spans="1:9" s="31" customFormat="1" x14ac:dyDescent="0.2">
      <c r="A24" s="72" t="s">
        <v>42</v>
      </c>
      <c r="B24" s="73"/>
      <c r="C24" s="73"/>
      <c r="D24" s="73"/>
      <c r="E24" s="73"/>
      <c r="F24" s="73"/>
      <c r="G24" s="73"/>
      <c r="H24" s="74"/>
    </row>
    <row r="25" spans="1:9" s="31" customFormat="1" ht="13.5" x14ac:dyDescent="0.2">
      <c r="A25" s="52">
        <v>3</v>
      </c>
      <c r="B25" s="38" t="s">
        <v>18</v>
      </c>
      <c r="C25" s="39" t="s">
        <v>54</v>
      </c>
      <c r="D25" s="35">
        <f>D23*0.18</f>
        <v>4.0266000000000002</v>
      </c>
      <c r="E25" s="35">
        <f>E23*0.18</f>
        <v>59.612400000000001</v>
      </c>
      <c r="F25" s="35">
        <f>F23*0.18</f>
        <v>153.0504</v>
      </c>
      <c r="G25" s="35">
        <f>G23*0.18</f>
        <v>44.272799999999997</v>
      </c>
      <c r="H25" s="29">
        <f>H23*0.18</f>
        <v>260.9622</v>
      </c>
    </row>
    <row r="26" spans="1:9" s="43" customFormat="1" x14ac:dyDescent="0.2">
      <c r="A26" s="40"/>
      <c r="B26" s="41"/>
      <c r="C26" s="36" t="s">
        <v>19</v>
      </c>
      <c r="D26" s="49">
        <f>D23+D25</f>
        <v>26.396599999999999</v>
      </c>
      <c r="E26" s="49">
        <f>E23+E25</f>
        <v>390.79239999999999</v>
      </c>
      <c r="F26" s="49">
        <f>F23+F25</f>
        <v>1003.3303999999999</v>
      </c>
      <c r="G26" s="82">
        <f>G23+G25</f>
        <v>290.2328</v>
      </c>
      <c r="H26" s="49">
        <f>D26+E26+F26+G26</f>
        <v>1710.7521999999999</v>
      </c>
      <c r="I26" s="42"/>
    </row>
    <row r="27" spans="1:9" ht="15" customHeight="1" x14ac:dyDescent="0.2">
      <c r="B27" s="2" t="s">
        <v>0</v>
      </c>
      <c r="C27" s="44"/>
    </row>
    <row r="28" spans="1:9" s="43" customFormat="1" ht="14.25" customHeight="1" x14ac:dyDescent="0.2">
      <c r="A28" s="56"/>
      <c r="B28" s="45" t="s">
        <v>52</v>
      </c>
      <c r="C28" s="46"/>
      <c r="D28" s="57"/>
      <c r="E28" s="58"/>
      <c r="F28" s="57"/>
      <c r="G28" s="57"/>
      <c r="H28" s="57"/>
      <c r="I28" s="42"/>
    </row>
    <row r="29" spans="1:9" s="43" customFormat="1" ht="19.5" customHeight="1" x14ac:dyDescent="0.2">
      <c r="A29" s="56"/>
      <c r="B29" s="45" t="s">
        <v>53</v>
      </c>
      <c r="C29" s="46"/>
      <c r="D29" s="57"/>
      <c r="E29" s="78"/>
      <c r="F29" s="78"/>
      <c r="G29" s="78"/>
      <c r="H29" s="78"/>
      <c r="I29" s="78"/>
    </row>
    <row r="30" spans="1:9" s="43" customFormat="1" ht="21" customHeight="1" x14ac:dyDescent="0.2">
      <c r="A30" s="56"/>
      <c r="B30" s="45"/>
      <c r="C30" s="81"/>
      <c r="D30" s="57"/>
      <c r="E30" s="57"/>
      <c r="F30" s="57"/>
      <c r="G30" s="57"/>
      <c r="H30" s="57"/>
      <c r="I30" s="42"/>
    </row>
    <row r="31" spans="1:9" x14ac:dyDescent="0.2">
      <c r="B31" s="2" t="s">
        <v>0</v>
      </c>
      <c r="C31" s="44"/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6">
    <mergeCell ref="A17:H17"/>
    <mergeCell ref="A20:H20"/>
    <mergeCell ref="A24:H24"/>
    <mergeCell ref="E29:G29"/>
    <mergeCell ref="H29:I29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45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79" t="s">
        <v>43</v>
      </c>
      <c r="D9" s="79"/>
      <c r="E9" s="79"/>
      <c r="F9" s="79"/>
      <c r="G9" s="79"/>
      <c r="H9" s="79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68" t="s">
        <v>6</v>
      </c>
      <c r="B13" s="69" t="s">
        <v>7</v>
      </c>
      <c r="C13" s="68" t="s">
        <v>8</v>
      </c>
      <c r="D13" s="70" t="s">
        <v>9</v>
      </c>
      <c r="E13" s="70"/>
      <c r="F13" s="70"/>
      <c r="G13" s="70"/>
      <c r="H13" s="68" t="s">
        <v>10</v>
      </c>
    </row>
    <row r="14" spans="1:9" x14ac:dyDescent="0.2">
      <c r="A14" s="68"/>
      <c r="B14" s="69"/>
      <c r="C14" s="68"/>
      <c r="D14" s="68" t="s">
        <v>11</v>
      </c>
      <c r="E14" s="68" t="s">
        <v>12</v>
      </c>
      <c r="F14" s="68" t="s">
        <v>13</v>
      </c>
      <c r="G14" s="68" t="s">
        <v>14</v>
      </c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8"/>
      <c r="B16" s="69"/>
      <c r="C16" s="68"/>
      <c r="D16" s="68"/>
      <c r="E16" s="68"/>
      <c r="F16" s="68"/>
      <c r="G16" s="68"/>
      <c r="H16" s="68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72" t="s">
        <v>16</v>
      </c>
      <c r="B18" s="73"/>
      <c r="C18" s="73"/>
      <c r="D18" s="73"/>
      <c r="E18" s="73"/>
      <c r="F18" s="73"/>
      <c r="G18" s="73"/>
      <c r="H18" s="74"/>
    </row>
    <row r="19" spans="1:9" x14ac:dyDescent="0.2">
      <c r="A19" s="21">
        <v>1</v>
      </c>
      <c r="B19" s="22" t="s">
        <v>34</v>
      </c>
      <c r="C19" s="23" t="s">
        <v>36</v>
      </c>
      <c r="D19" s="24">
        <v>24.08</v>
      </c>
      <c r="E19" s="25">
        <v>348.02</v>
      </c>
      <c r="F19" s="25">
        <v>883.03</v>
      </c>
      <c r="G19" s="24">
        <v>48.21</v>
      </c>
      <c r="H19" s="25">
        <f>ROUND(D19+E19+F19+G19,2)</f>
        <v>1303.3399999999999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24.08</v>
      </c>
      <c r="E20" s="29">
        <f>E19</f>
        <v>348.02</v>
      </c>
      <c r="F20" s="29">
        <f>F19</f>
        <v>883.03</v>
      </c>
      <c r="G20" s="29">
        <f>G19</f>
        <v>48.21</v>
      </c>
      <c r="H20" s="29">
        <f>ROUND(D20+E20+F20+G20,2)</f>
        <v>1303.3399999999999</v>
      </c>
      <c r="I20" s="30"/>
    </row>
    <row r="21" spans="1:9" x14ac:dyDescent="0.2">
      <c r="A21" s="72" t="s">
        <v>22</v>
      </c>
      <c r="B21" s="73"/>
      <c r="C21" s="73"/>
      <c r="D21" s="73"/>
      <c r="E21" s="73"/>
      <c r="F21" s="73"/>
      <c r="G21" s="73"/>
      <c r="H21" s="74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24.08</v>
      </c>
      <c r="E24" s="37">
        <f>ROUNDDOWN(E20+E23,2)</f>
        <v>348.02</v>
      </c>
      <c r="F24" s="37">
        <f>ROUND(F20+F23,2)</f>
        <v>883.03</v>
      </c>
      <c r="G24" s="37">
        <f>ROUND(G20+G23,2)</f>
        <v>252.95</v>
      </c>
      <c r="H24" s="29">
        <f>ROUND(D24+E24+F24+G24,2)</f>
        <v>1508.08</v>
      </c>
      <c r="I24" s="30"/>
    </row>
    <row r="25" spans="1:9" s="31" customFormat="1" ht="13.5" x14ac:dyDescent="0.2">
      <c r="A25" s="55">
        <v>3</v>
      </c>
      <c r="B25" s="51"/>
      <c r="C25" s="36" t="s">
        <v>44</v>
      </c>
      <c r="D25" s="49">
        <f>ROUNDUP(D24*3.98%,2)</f>
        <v>0.96</v>
      </c>
      <c r="E25" s="49">
        <f>ROUNDUP(E24*3.98%,2)</f>
        <v>13.86</v>
      </c>
      <c r="F25" s="49">
        <f>ROUND(F24*3.98%,2)</f>
        <v>35.14</v>
      </c>
      <c r="G25" s="49">
        <f>ROUNDUP(G24*3.98%,2)</f>
        <v>10.07</v>
      </c>
      <c r="H25" s="49">
        <f>D25+E25+F25+G25</f>
        <v>60.03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23.119999999999997</v>
      </c>
      <c r="E26" s="49">
        <f>E24-E25</f>
        <v>334.15999999999997</v>
      </c>
      <c r="F26" s="49">
        <f>F24-F25</f>
        <v>847.89</v>
      </c>
      <c r="G26" s="49">
        <f>G24-G25</f>
        <v>242.88</v>
      </c>
      <c r="H26" s="49">
        <f>D26+E26+F26+G26</f>
        <v>1448.0500000000002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ROUND(D26*18%,2)</f>
        <v>4.16</v>
      </c>
      <c r="E27" s="35">
        <f>ROUND(E26*18%,2)</f>
        <v>60.15</v>
      </c>
      <c r="F27" s="35">
        <f>ROUND(F26*18%,2)</f>
        <v>152.62</v>
      </c>
      <c r="G27" s="35">
        <f>ROUND(G26*18%,2)</f>
        <v>43.72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27.279999999999998</v>
      </c>
      <c r="E28" s="49">
        <f>E26+E27</f>
        <v>394.30999999999995</v>
      </c>
      <c r="F28" s="49">
        <f>F26+F27</f>
        <v>1000.51</v>
      </c>
      <c r="G28" s="49">
        <f>G26+G27</f>
        <v>286.60000000000002</v>
      </c>
      <c r="H28" s="49">
        <f>D28+E28+F28+G28</f>
        <v>1708.6999999999998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8" t="s">
        <v>41</v>
      </c>
      <c r="F31" s="78"/>
      <c r="G31" s="78"/>
      <c r="H31" s="78" t="s">
        <v>28</v>
      </c>
      <c r="I31" s="78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E31:G31"/>
    <mergeCell ref="H31:I31"/>
    <mergeCell ref="G14:G16"/>
    <mergeCell ref="A18:H18"/>
    <mergeCell ref="A21:H2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(7)</vt:lpstr>
      <vt:lpstr>'ССР 12.09.14 (5)'!__chapters__</vt:lpstr>
      <vt:lpstr>'ССР 12.09.14 (7)'!__chapters__</vt:lpstr>
      <vt:lpstr>'ССР 12.09.14 (5)'!__itogo__</vt:lpstr>
      <vt:lpstr>'ССР 12.09.14 (7)'!__itogo__</vt:lpstr>
      <vt:lpstr>'ССР 12.09.14 (5)'!__smet__</vt:lpstr>
      <vt:lpstr>'ССР 12.09.14 (7)'!__smet__</vt:lpstr>
      <vt:lpstr>'ССР 12.09.14 (5)'!Область_печати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2016-02-20T06:41:09Z</cp:lastPrinted>
  <dcterms:created xsi:type="dcterms:W3CDTF">2014-04-07T07:25:46Z</dcterms:created>
  <dcterms:modified xsi:type="dcterms:W3CDTF">2016-03-01T08:31:51Z</dcterms:modified>
</cp:coreProperties>
</file>