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Иркутский тракт 179.2\"/>
    </mc:Choice>
  </mc:AlternateContent>
  <bookViews>
    <workbookView xWindow="0" yWindow="0" windowWidth="19200" windowHeight="11595" activeTab="1"/>
  </bookViews>
  <sheets>
    <sheet name="ССР " sheetId="16" r:id="rId1"/>
    <sheet name="ССР 12.09.14 (5)" sheetId="13" r:id="rId2"/>
  </sheets>
  <definedNames>
    <definedName name="__chapters__" localSheetId="0">'ССР '!$17:$19</definedName>
    <definedName name="__chapters__" localSheetId="1">'ССР 12.09.14 (5)'!$17:$19</definedName>
    <definedName name="__chapters__">#REF!</definedName>
    <definedName name="__itogi__" localSheetId="0">'ССР '!#REF!</definedName>
    <definedName name="__itogi__" localSheetId="1">'ССР 12.09.14 (5)'!#REF!</definedName>
    <definedName name="__itogi__">#REF!</definedName>
    <definedName name="__itogo__" localSheetId="0">'ССР '!$19:$19</definedName>
    <definedName name="__itogo__" localSheetId="1">'ССР 12.09.14 (5)'!$19:$19</definedName>
    <definedName name="__itogo__">#REF!</definedName>
    <definedName name="__position__" localSheetId="0">'ССР '!#REF!</definedName>
    <definedName name="__position__" localSheetId="1">'ССР 12.09.14 (5)'!#REF!</definedName>
    <definedName name="__position__">#REF!</definedName>
    <definedName name="__smet__" localSheetId="0">'ССР '!$A$1:$H$38</definedName>
    <definedName name="__smet__" localSheetId="1">'ССР 12.09.14 (5)'!$A$1:$H$29</definedName>
    <definedName name="__smet__">#REF!</definedName>
    <definedName name="__vsego__" localSheetId="0">'ССР '!#REF!</definedName>
    <definedName name="__vsego__" localSheetId="1">'ССР 12.09.14 (5)'!#REF!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'!$A$1:$H$38</definedName>
    <definedName name="_xlnm.Print_Area" localSheetId="1">'ССР 12.09.14 (5)'!$A$1:$H$29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H31" i="16" l="1"/>
  <c r="G31" i="16"/>
  <c r="F31" i="16"/>
  <c r="E31" i="16"/>
  <c r="D31" i="16"/>
  <c r="H30" i="16"/>
  <c r="H29" i="16"/>
  <c r="F26" i="16"/>
  <c r="E26" i="16"/>
  <c r="D26" i="16"/>
  <c r="E23" i="16"/>
  <c r="E27" i="16" s="1"/>
  <c r="E32" i="16" s="1"/>
  <c r="D23" i="16"/>
  <c r="D27" i="16" s="1"/>
  <c r="H22" i="16"/>
  <c r="G22" i="16"/>
  <c r="F22" i="16"/>
  <c r="E22" i="16"/>
  <c r="D22" i="16"/>
  <c r="H21" i="16"/>
  <c r="G19" i="16"/>
  <c r="G23" i="16" s="1"/>
  <c r="F19" i="16"/>
  <c r="F23" i="16" s="1"/>
  <c r="F27" i="16" s="1"/>
  <c r="F32" i="16" s="1"/>
  <c r="E19" i="16"/>
  <c r="D19" i="16"/>
  <c r="H18" i="16"/>
  <c r="F33" i="16" l="1"/>
  <c r="F34" i="16" s="1"/>
  <c r="D32" i="16"/>
  <c r="E33" i="16"/>
  <c r="E34" i="16" s="1"/>
  <c r="H23" i="16"/>
  <c r="G25" i="16" s="1"/>
  <c r="H19" i="16"/>
  <c r="D33" i="16" l="1"/>
  <c r="D34" i="16" s="1"/>
  <c r="H25" i="16"/>
  <c r="G26" i="16"/>
  <c r="G27" i="16" l="1"/>
  <c r="H26" i="16"/>
  <c r="G32" i="16" l="1"/>
  <c r="H27" i="16"/>
  <c r="G33" i="16" l="1"/>
  <c r="H33" i="16" s="1"/>
  <c r="H32" i="16"/>
  <c r="G34" i="16" l="1"/>
  <c r="H34" i="16" s="1"/>
  <c r="H24" i="13" l="1"/>
  <c r="G22" i="13" l="1"/>
  <c r="E19" i="13"/>
  <c r="D19" i="13"/>
  <c r="G19" i="13"/>
  <c r="F22" i="13"/>
  <c r="E22" i="13"/>
  <c r="D22" i="13"/>
  <c r="F19" i="13"/>
  <c r="F23" i="13" s="1"/>
  <c r="H22" i="13" l="1"/>
  <c r="G23" i="13"/>
  <c r="E23" i="13"/>
  <c r="H19" i="13"/>
  <c r="D23" i="13"/>
  <c r="H18" i="13"/>
  <c r="H21" i="13"/>
  <c r="H23" i="13" l="1"/>
  <c r="H25" i="13" l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<sst xmlns="http://schemas.openxmlformats.org/spreadsheetml/2006/main" count="112" uniqueCount="61">
  <si>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</si>
  <si>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</si>
  <si>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</si>
  <si>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</si>
  <si>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</si>
  <si>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</si>
  <si>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</si>
  <si>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</si>
  <si>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</si>
  <si>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</si>
  <si>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</si>
  <si>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</si>
  <si>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</si>
  <si>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</si>
  <si>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</si>
  <si>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</si>
  <si>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</si>
  <si>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</si>
  <si>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</si>
  <si>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</si>
  <si>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</si>
  <si>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</si>
  <si>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</si>
  <si>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</si>
  <si>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</si>
  <si>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</si>
  <si>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</si>
  <si>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</si>
  <si>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</si>
  <si>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</si>
  <si>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</si>
  <si>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</si>
  <si>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</si>
  <si>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</si>
  <si>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</si>
  <si>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</si>
  <si>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</si>
  <si>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</si>
  <si>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</si>
  <si>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</si>
  <si>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</si>
  <si>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</si>
  <si>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</si>
  <si>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</si>
  <si>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</si>
  <si>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</si>
  <si>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</si>
  <si>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</si>
  <si>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</si>
  <si>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Договор № П-15-12 от 08.06.2015г.</t>
  </si>
  <si>
    <t>Капитальный  ремонт общего имущества многоквартирного дома по адресу: Томская область, г. Томск, тракт Иркутский, д.179, корпус 2.</t>
  </si>
  <si>
    <t>ЛСР№02-01-01</t>
  </si>
  <si>
    <t>ЛСР№07-01-01</t>
  </si>
  <si>
    <t>1 770,91 ыс. руб.</t>
  </si>
  <si>
    <t>02-01-01</t>
  </si>
  <si>
    <t xml:space="preserve">разработка проектной документации </t>
  </si>
  <si>
    <t>Постановление Администрации ТО от 08.04.2015 №129а п.38</t>
  </si>
  <si>
    <t>1 708 713, 16 руб.</t>
  </si>
  <si>
    <t xml:space="preserve">средства на покрытие затрат по уплате НДС - 18%                                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</si>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</sst>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7" zoomScale="85" zoomScaleNormal="85" workbookViewId="0">
      <selection activeCell="B10" sqref="B1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1" t="s">
        <v>34</v>
      </c>
      <c r="D2" s="71"/>
      <c r="E2" s="71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2" t="s">
        <v>50</v>
      </c>
      <c r="C9" s="72"/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3" t="s">
        <v>6</v>
      </c>
      <c r="B12" s="74" t="s">
        <v>7</v>
      </c>
      <c r="C12" s="73" t="s">
        <v>8</v>
      </c>
      <c r="D12" s="75" t="s">
        <v>9</v>
      </c>
      <c r="E12" s="75"/>
      <c r="F12" s="75"/>
      <c r="G12" s="75"/>
      <c r="H12" s="73" t="s">
        <v>10</v>
      </c>
    </row>
    <row r="13" spans="1:9" x14ac:dyDescent="0.2">
      <c r="A13" s="73"/>
      <c r="B13" s="74"/>
      <c r="C13" s="73"/>
      <c r="D13" s="73" t="s">
        <v>11</v>
      </c>
      <c r="E13" s="73" t="s">
        <v>12</v>
      </c>
      <c r="F13" s="73" t="s">
        <v>13</v>
      </c>
      <c r="G13" s="73" t="s">
        <v>14</v>
      </c>
      <c r="H13" s="73"/>
    </row>
    <row r="14" spans="1:9" x14ac:dyDescent="0.2">
      <c r="A14" s="73"/>
      <c r="B14" s="74"/>
      <c r="C14" s="73"/>
      <c r="D14" s="73"/>
      <c r="E14" s="73"/>
      <c r="F14" s="73"/>
      <c r="G14" s="73"/>
      <c r="H14" s="73"/>
    </row>
    <row r="15" spans="1:9" x14ac:dyDescent="0.2">
      <c r="A15" s="73"/>
      <c r="B15" s="74"/>
      <c r="C15" s="73"/>
      <c r="D15" s="73"/>
      <c r="E15" s="73"/>
      <c r="F15" s="73"/>
      <c r="G15" s="73"/>
      <c r="H15" s="73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57">
        <v>1</v>
      </c>
      <c r="B18" s="58" t="s">
        <v>54</v>
      </c>
      <c r="C18" s="59" t="s">
        <v>42</v>
      </c>
      <c r="D18" s="21">
        <v>23.73</v>
      </c>
      <c r="E18" s="21">
        <v>333.11</v>
      </c>
      <c r="F18" s="21">
        <v>848.24</v>
      </c>
      <c r="G18" s="21">
        <v>46.31</v>
      </c>
      <c r="H18" s="60">
        <f>ROUND(D18+E18+F18+G18,2)</f>
        <v>1251.3900000000001</v>
      </c>
    </row>
    <row r="19" spans="1:9" s="27" customFormat="1" ht="13.5" x14ac:dyDescent="0.25">
      <c r="A19" s="22"/>
      <c r="B19" s="61" t="s">
        <v>0</v>
      </c>
      <c r="C19" s="62" t="s">
        <v>17</v>
      </c>
      <c r="D19" s="63">
        <f>D18</f>
        <v>23.73</v>
      </c>
      <c r="E19" s="63">
        <f>E18</f>
        <v>333.11</v>
      </c>
      <c r="F19" s="63">
        <f>F18</f>
        <v>848.24</v>
      </c>
      <c r="G19" s="63">
        <f>G18</f>
        <v>46.31</v>
      </c>
      <c r="H19" s="63">
        <f>ROUND(D19+E19+F19+G19,2)</f>
        <v>1251.3900000000001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28">
        <v>2</v>
      </c>
      <c r="B21" s="58" t="s">
        <v>41</v>
      </c>
      <c r="C21" s="59" t="s">
        <v>38</v>
      </c>
      <c r="D21" s="21">
        <v>0</v>
      </c>
      <c r="E21" s="21">
        <v>0</v>
      </c>
      <c r="F21" s="21">
        <v>0</v>
      </c>
      <c r="G21" s="21">
        <v>196.67</v>
      </c>
      <c r="H21" s="60">
        <f>ROUND(D21+E21+F21+G21,2)</f>
        <v>196.67</v>
      </c>
    </row>
    <row r="22" spans="1:9" s="27" customFormat="1" ht="13.5" x14ac:dyDescent="0.25">
      <c r="A22" s="22"/>
      <c r="B22" s="61" t="s">
        <v>0</v>
      </c>
      <c r="C22" s="62" t="s">
        <v>24</v>
      </c>
      <c r="D22" s="63">
        <f>D21</f>
        <v>0</v>
      </c>
      <c r="E22" s="63">
        <f>E21</f>
        <v>0</v>
      </c>
      <c r="F22" s="63">
        <f>F21</f>
        <v>0</v>
      </c>
      <c r="G22" s="63">
        <f>G21</f>
        <v>196.67</v>
      </c>
      <c r="H22" s="63">
        <f>ROUND(D22+E22+F22+G22,2)</f>
        <v>196.67</v>
      </c>
    </row>
    <row r="23" spans="1:9" s="27" customFormat="1" ht="13.5" x14ac:dyDescent="0.25">
      <c r="A23" s="22"/>
      <c r="B23" s="61"/>
      <c r="C23" s="35" t="s">
        <v>23</v>
      </c>
      <c r="D23" s="64">
        <f>ROUND(D19+D22,2)</f>
        <v>23.73</v>
      </c>
      <c r="E23" s="64">
        <f>ROUND(E19+E22,2)</f>
        <v>333.11</v>
      </c>
      <c r="F23" s="64">
        <f>ROUND(F19+F22,2)</f>
        <v>848.24</v>
      </c>
      <c r="G23" s="64">
        <f>ROUND(G19+G22,2)</f>
        <v>242.98</v>
      </c>
      <c r="H23" s="63">
        <f>ROUND(D23+E23+F23+G23,2)</f>
        <v>1448.06</v>
      </c>
      <c r="I23" s="26"/>
    </row>
    <row r="24" spans="1:9" s="27" customFormat="1" x14ac:dyDescent="0.2">
      <c r="A24" s="67" t="s">
        <v>48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65">
        <v>3</v>
      </c>
      <c r="B25" s="48" t="s">
        <v>27</v>
      </c>
      <c r="C25" s="46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5">
        <f>ROUND(D25+E25+F25+G25,2)</f>
        <v>30.99</v>
      </c>
      <c r="I25" s="47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4">
        <f>D23+D26</f>
        <v>23.73</v>
      </c>
      <c r="E27" s="44">
        <f>E23+E26</f>
        <v>333.11</v>
      </c>
      <c r="F27" s="44">
        <f>F23+F26</f>
        <v>848.24</v>
      </c>
      <c r="G27" s="44">
        <f>G23+G26</f>
        <v>273.96999999999997</v>
      </c>
      <c r="H27" s="44">
        <f>D27+E27+F27+G27</f>
        <v>1479.05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1">
        <v>4</v>
      </c>
      <c r="B29" s="48" t="s">
        <v>49</v>
      </c>
      <c r="C29" s="46" t="s">
        <v>55</v>
      </c>
      <c r="D29" s="21">
        <v>0</v>
      </c>
      <c r="E29" s="21">
        <v>0</v>
      </c>
      <c r="F29" s="21">
        <v>0</v>
      </c>
      <c r="G29" s="21">
        <v>19.22</v>
      </c>
      <c r="H29" s="60">
        <f t="shared" ref="H29:H30" si="0">ROUND(D29+E29+F29+G29,2)</f>
        <v>19.22</v>
      </c>
    </row>
    <row r="30" spans="1:9" s="27" customFormat="1" ht="25.5" x14ac:dyDescent="0.2">
      <c r="A30" s="51">
        <v>5</v>
      </c>
      <c r="B30" s="48" t="s">
        <v>56</v>
      </c>
      <c r="C30" s="53" t="s">
        <v>35</v>
      </c>
      <c r="D30" s="33">
        <v>0</v>
      </c>
      <c r="E30" s="33">
        <v>0</v>
      </c>
      <c r="F30" s="33">
        <v>0</v>
      </c>
      <c r="G30" s="33">
        <v>2.5</v>
      </c>
      <c r="H30" s="45">
        <f t="shared" si="0"/>
        <v>2.5</v>
      </c>
    </row>
    <row r="31" spans="1:9" s="27" customFormat="1" ht="13.5" x14ac:dyDescent="0.25">
      <c r="A31" s="22"/>
      <c r="B31" s="50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50"/>
      <c r="C32" s="30" t="s">
        <v>31</v>
      </c>
      <c r="D32" s="44">
        <f>D27+D31</f>
        <v>23.73</v>
      </c>
      <c r="E32" s="44">
        <f>E27+E31</f>
        <v>333.11</v>
      </c>
      <c r="F32" s="44">
        <f>F27+F31</f>
        <v>848.24</v>
      </c>
      <c r="G32" s="44">
        <f>G27+G31</f>
        <v>295.68999999999994</v>
      </c>
      <c r="H32" s="25">
        <f>ROUND(D32+E32+F32+G32,2)</f>
        <v>1500.77</v>
      </c>
    </row>
    <row r="33" spans="1:9" s="27" customFormat="1" ht="13.5" x14ac:dyDescent="0.2">
      <c r="A33" s="51">
        <v>6</v>
      </c>
      <c r="B33" s="31" t="s">
        <v>18</v>
      </c>
      <c r="C33" s="32" t="s">
        <v>40</v>
      </c>
      <c r="D33" s="29">
        <f>ROUNDUP(D32*18%,2)</f>
        <v>4.2799999999999994</v>
      </c>
      <c r="E33" s="29">
        <f>ROUND(E32*18%,2)</f>
        <v>59.96</v>
      </c>
      <c r="F33" s="29">
        <f>ROUND(F32*18%,2)</f>
        <v>152.68</v>
      </c>
      <c r="G33" s="29">
        <f>ROUND(G32*18%,2)</f>
        <v>53.22</v>
      </c>
      <c r="H33" s="25">
        <f>ROUND(D33+E33+F33+G33,2)</f>
        <v>270.14</v>
      </c>
    </row>
    <row r="34" spans="1:9" s="38" customFormat="1" x14ac:dyDescent="0.2">
      <c r="A34" s="35"/>
      <c r="B34" s="36"/>
      <c r="C34" s="30" t="s">
        <v>19</v>
      </c>
      <c r="D34" s="44">
        <f>D32+D33</f>
        <v>28.009999999999998</v>
      </c>
      <c r="E34" s="44">
        <f>E32+E33</f>
        <v>393.07</v>
      </c>
      <c r="F34" s="44">
        <f>F32+F33</f>
        <v>1000.9200000000001</v>
      </c>
      <c r="G34" s="44">
        <f>G32+G33</f>
        <v>348.90999999999997</v>
      </c>
      <c r="H34" s="44">
        <f>D34+E34+F34+G34</f>
        <v>1770.9099999999999</v>
      </c>
      <c r="I34" s="37"/>
    </row>
    <row r="35" spans="1:9" ht="15" customHeight="1" x14ac:dyDescent="0.2">
      <c r="B35" s="2" t="s">
        <v>0</v>
      </c>
      <c r="C35" s="39"/>
    </row>
    <row r="36" spans="1:9" s="38" customFormat="1" ht="14.25" customHeight="1" x14ac:dyDescent="0.2">
      <c r="A36" s="54"/>
      <c r="B36" s="40" t="s">
        <v>43</v>
      </c>
      <c r="C36" s="41" t="s">
        <v>20</v>
      </c>
      <c r="D36" s="55"/>
      <c r="E36" s="56" t="s">
        <v>32</v>
      </c>
      <c r="F36" s="55"/>
      <c r="G36" s="55"/>
      <c r="H36" s="55"/>
      <c r="I36" s="37"/>
    </row>
    <row r="37" spans="1:9" s="38" customFormat="1" ht="19.5" customHeight="1" x14ac:dyDescent="0.2">
      <c r="A37" s="54"/>
      <c r="B37" s="40" t="s">
        <v>44</v>
      </c>
      <c r="C37" s="41" t="s">
        <v>45</v>
      </c>
      <c r="D37" s="55"/>
      <c r="E37" s="70" t="s">
        <v>47</v>
      </c>
      <c r="F37" s="70"/>
      <c r="G37" s="70"/>
      <c r="H37" s="70" t="s">
        <v>33</v>
      </c>
      <c r="I37" s="70"/>
    </row>
    <row r="38" spans="1:9" s="38" customFormat="1" ht="21" customHeight="1" x14ac:dyDescent="0.2">
      <c r="A38" s="54"/>
      <c r="B38" s="40" t="s">
        <v>46</v>
      </c>
      <c r="C38" s="43" t="s">
        <v>21</v>
      </c>
      <c r="D38" s="55"/>
      <c r="E38" s="55"/>
      <c r="F38" s="55"/>
      <c r="G38" s="55"/>
      <c r="H38" s="55"/>
      <c r="I38" s="37"/>
    </row>
    <row r="39" spans="1:9" x14ac:dyDescent="0.2">
      <c r="B39" s="2" t="s">
        <v>0</v>
      </c>
      <c r="D39" s="42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A24:H24"/>
    <mergeCell ref="A28:H28"/>
    <mergeCell ref="E37:G37"/>
    <mergeCell ref="H37:I37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1" t="s">
        <v>34</v>
      </c>
      <c r="D2" s="71"/>
      <c r="E2" s="71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2" t="s">
        <v>50</v>
      </c>
      <c r="C9" s="72"/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3" t="s">
        <v>6</v>
      </c>
      <c r="B12" s="74" t="s">
        <v>7</v>
      </c>
      <c r="C12" s="73" t="s">
        <v>8</v>
      </c>
      <c r="D12" s="75" t="s">
        <v>9</v>
      </c>
      <c r="E12" s="75"/>
      <c r="F12" s="75"/>
      <c r="G12" s="75"/>
      <c r="H12" s="73" t="s">
        <v>10</v>
      </c>
    </row>
    <row r="13" spans="1:9" x14ac:dyDescent="0.2">
      <c r="A13" s="73"/>
      <c r="B13" s="74"/>
      <c r="C13" s="73"/>
      <c r="D13" s="73" t="s">
        <v>11</v>
      </c>
      <c r="E13" s="73" t="s">
        <v>12</v>
      </c>
      <c r="F13" s="73" t="s">
        <v>13</v>
      </c>
      <c r="G13" s="73" t="s">
        <v>14</v>
      </c>
      <c r="H13" s="73"/>
    </row>
    <row r="14" spans="1:9" x14ac:dyDescent="0.2">
      <c r="A14" s="73"/>
      <c r="B14" s="74"/>
      <c r="C14" s="73"/>
      <c r="D14" s="73"/>
      <c r="E14" s="73"/>
      <c r="F14" s="73"/>
      <c r="G14" s="73"/>
      <c r="H14" s="73"/>
    </row>
    <row r="15" spans="1:9" x14ac:dyDescent="0.2">
      <c r="A15" s="73"/>
      <c r="B15" s="74"/>
      <c r="C15" s="73"/>
      <c r="D15" s="73"/>
      <c r="E15" s="73"/>
      <c r="F15" s="73"/>
      <c r="G15" s="73"/>
      <c r="H15" s="73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57">
        <v>1</v>
      </c>
      <c r="B18" s="58" t="s">
        <v>51</v>
      </c>
      <c r="C18" s="59" t="s">
        <v>42</v>
      </c>
      <c r="D18" s="21">
        <v>23.73</v>
      </c>
      <c r="E18" s="21">
        <v>333.11</v>
      </c>
      <c r="F18" s="21">
        <v>848.24</v>
      </c>
      <c r="G18" s="21">
        <v>46.31</v>
      </c>
      <c r="H18" s="60">
        <f>ROUND(D18+E18+F18+G18,2)</f>
        <v>1251.3900000000001</v>
      </c>
    </row>
    <row r="19" spans="1:9" s="27" customFormat="1" ht="13.5" x14ac:dyDescent="0.25">
      <c r="A19" s="22"/>
      <c r="B19" s="61" t="s">
        <v>0</v>
      </c>
      <c r="C19" s="62" t="s">
        <v>17</v>
      </c>
      <c r="D19" s="63">
        <f>D18</f>
        <v>23.73</v>
      </c>
      <c r="E19" s="63">
        <f>E18</f>
        <v>333.11</v>
      </c>
      <c r="F19" s="63">
        <f>F18</f>
        <v>848.24</v>
      </c>
      <c r="G19" s="63">
        <f>G18</f>
        <v>46.31</v>
      </c>
      <c r="H19" s="63">
        <f>ROUND(D19+E19+F19+G19,2)</f>
        <v>1251.3900000000001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28">
        <v>2</v>
      </c>
      <c r="B21" s="58" t="s">
        <v>52</v>
      </c>
      <c r="C21" s="59" t="s">
        <v>38</v>
      </c>
      <c r="D21" s="21">
        <v>0</v>
      </c>
      <c r="E21" s="21">
        <v>0</v>
      </c>
      <c r="F21" s="21">
        <v>0</v>
      </c>
      <c r="G21" s="21">
        <v>196.67</v>
      </c>
      <c r="H21" s="60">
        <f>ROUND(D21+E21+F21+G21,2)</f>
        <v>196.67</v>
      </c>
    </row>
    <row r="22" spans="1:9" s="27" customFormat="1" ht="13.5" x14ac:dyDescent="0.25">
      <c r="A22" s="22"/>
      <c r="B22" s="61" t="s">
        <v>0</v>
      </c>
      <c r="C22" s="62" t="s">
        <v>24</v>
      </c>
      <c r="D22" s="63">
        <f>D21</f>
        <v>0</v>
      </c>
      <c r="E22" s="63">
        <f>E21</f>
        <v>0</v>
      </c>
      <c r="F22" s="63">
        <f>F21</f>
        <v>0</v>
      </c>
      <c r="G22" s="63">
        <f>G21</f>
        <v>196.67</v>
      </c>
      <c r="H22" s="63">
        <f>ROUND(D22+E22+F22+G22,2)</f>
        <v>196.67</v>
      </c>
    </row>
    <row r="23" spans="1:9" s="27" customFormat="1" ht="13.5" x14ac:dyDescent="0.25">
      <c r="A23" s="22"/>
      <c r="B23" s="61"/>
      <c r="C23" s="35" t="s">
        <v>23</v>
      </c>
      <c r="D23" s="64">
        <f>ROUND(D19+D22,2)</f>
        <v>23.73</v>
      </c>
      <c r="E23" s="64">
        <f>ROUND(E19+E22,2)</f>
        <v>333.11</v>
      </c>
      <c r="F23" s="64">
        <f>ROUND(F19+F22,2)</f>
        <v>848.24</v>
      </c>
      <c r="G23" s="64">
        <f>ROUND(G19+G22,2)</f>
        <v>242.98</v>
      </c>
      <c r="H23" s="63">
        <f>ROUND(D23+E23+F23+G23,2)</f>
        <v>1448.06</v>
      </c>
      <c r="I23" s="26"/>
    </row>
    <row r="24" spans="1:9" s="27" customFormat="1" ht="13.5" x14ac:dyDescent="0.2">
      <c r="A24" s="51">
        <v>3</v>
      </c>
      <c r="B24" s="31" t="s">
        <v>18</v>
      </c>
      <c r="C24" s="32" t="s">
        <v>58</v>
      </c>
      <c r="D24" s="29">
        <f>D23*0.18</f>
        <v>4.2713999999999999</v>
      </c>
      <c r="E24" s="29">
        <f>E23*0.18</f>
        <v>59.959800000000001</v>
      </c>
      <c r="F24" s="29">
        <f>F23*0.18</f>
        <v>152.6832</v>
      </c>
      <c r="G24" s="29">
        <f>G23*0.18</f>
        <v>43.736399999999996</v>
      </c>
      <c r="H24" s="25">
        <f>ROUND(D24+E24+F24+G24,2)</f>
        <v>260.64999999999998</v>
      </c>
    </row>
    <row r="25" spans="1:9" s="38" customFormat="1" x14ac:dyDescent="0.2">
      <c r="A25" s="35"/>
      <c r="B25" s="36"/>
      <c r="C25" s="30" t="s">
        <v>19</v>
      </c>
      <c r="D25" s="44">
        <f>D23+D24</f>
        <v>28.0014</v>
      </c>
      <c r="E25" s="44">
        <f>E23+E24</f>
        <v>393.06979999999999</v>
      </c>
      <c r="F25" s="44">
        <f>F23+F24</f>
        <v>1000.9232</v>
      </c>
      <c r="G25" s="44">
        <f>G23+G24</f>
        <v>286.71639999999996</v>
      </c>
      <c r="H25" s="44">
        <f>D25+E25+F25+G25</f>
        <v>1708.7108000000001</v>
      </c>
      <c r="I25" s="37"/>
    </row>
    <row r="26" spans="1:9" ht="15" customHeight="1" x14ac:dyDescent="0.2">
      <c r="B26" s="2" t="s">
        <v>0</v>
      </c>
      <c r="C26" s="39"/>
    </row>
    <row r="27" spans="1:9" s="38" customFormat="1" ht="14.25" customHeight="1" x14ac:dyDescent="0.2">
      <c r="A27" s="54"/>
      <c r="B27" s="40" t="s">
        <v>60</v>
      </c>
      <c r="C27" s="41"/>
      <c r="D27" s="55"/>
      <c r="E27" s="56"/>
      <c r="F27" s="55"/>
      <c r="G27" s="55"/>
      <c r="H27" s="55"/>
      <c r="I27" s="37"/>
    </row>
    <row r="28" spans="1:9" s="38" customFormat="1" ht="19.5" customHeight="1" x14ac:dyDescent="0.2">
      <c r="A28" s="54"/>
      <c r="B28" s="40" t="s">
        <v>59</v>
      </c>
      <c r="C28" s="41"/>
      <c r="D28" s="55"/>
      <c r="E28" s="70"/>
      <c r="F28" s="70"/>
      <c r="G28" s="70"/>
      <c r="H28" s="70"/>
      <c r="I28" s="70"/>
    </row>
    <row r="29" spans="1:9" s="38" customFormat="1" ht="21" customHeight="1" x14ac:dyDescent="0.2">
      <c r="A29" s="54"/>
      <c r="B29" s="40"/>
      <c r="C29" s="66"/>
      <c r="D29" s="55"/>
      <c r="E29" s="55"/>
      <c r="F29" s="55"/>
      <c r="G29" s="55"/>
      <c r="H29" s="55"/>
      <c r="I29" s="37"/>
    </row>
    <row r="30" spans="1:9" x14ac:dyDescent="0.2">
      <c r="B30" s="2" t="s">
        <v>0</v>
      </c>
      <c r="C30" s="39"/>
      <c r="D30" s="42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</vt:lpstr>
      <vt:lpstr>ССР 12.09.14 (5)</vt:lpstr>
      <vt:lpstr>'ССР '!__chapters__</vt:lpstr>
      <vt:lpstr>'ССР 12.09.14 (5)'!__chapters__</vt:lpstr>
      <vt:lpstr>'ССР '!__itogo__</vt:lpstr>
      <vt:lpstr>'ССР 12.09.14 (5)'!__itogo__</vt:lpstr>
      <vt:lpstr>'ССР '!__smet__</vt:lpstr>
      <vt:lpstr>'ССР 12.09.14 (5)'!__smet__</vt:lpstr>
      <vt:lpstr>'ССР '!Область_печати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2015-08-04T12:25:52Z</cp:lastPrinted>
  <dcterms:created xsi:type="dcterms:W3CDTF">2014-04-07T07:25:46Z</dcterms:created>
  <dcterms:modified xsi:type="dcterms:W3CDTF">2016-02-05T06:09:39Z</dcterms:modified>
</cp:coreProperties>
</file>