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245" activeTab="0"/>
  </bookViews>
  <sheets>
    <sheet name="Лок.См.Расч.Баз.-Инд.Методом" sheetId="1" r:id="rId1"/>
    <sheet name="Переменные и константы" sheetId="2" r:id="rId2"/>
  </sheets>
  <definedNames>
    <definedName name="Дата_изменения_группы_строек">'Переменные и константы'!$B$3</definedName>
    <definedName name="Дата_изменения_локальной_сметы">'Переменные и константы'!$B$81</definedName>
    <definedName name="Дата_изменения_объекта">'Переменные и константы'!$B$47</definedName>
    <definedName name="Дата_изменения_объектной_сметы">'Переменные и константы'!$B$70</definedName>
    <definedName name="Дата_изменения_очереди">'Переменные и константы'!$B$14</definedName>
    <definedName name="Дата_изменения_пускового_комплекса">'Переменные и константы'!$B$25</definedName>
    <definedName name="Дата_изменения_сводного_сметного_расчета">'Переменные и константы'!$B$58</definedName>
    <definedName name="Дата_изменения_стройки">'Переменные и константы'!$B$36</definedName>
    <definedName name="Дата_создания_группы_строек">'Переменные и константы'!$B$4</definedName>
    <definedName name="Дата_создания_локальной_сметы">'Переменные и константы'!$B$82</definedName>
    <definedName name="Дата_создания_объекта">'Переменные и константы'!$B$48</definedName>
    <definedName name="Дата_создания_объектной_сметы">'Переменные и константы'!$B$71</definedName>
    <definedName name="Дата_создания_очереди">'Переменные и константы'!$B$15</definedName>
    <definedName name="Дата_создания_пускового_комплекса">'Переменные и константы'!$B$26</definedName>
    <definedName name="Дата_создания_сводного_сметного_расчета">'Переменные и константы'!$B$59</definedName>
    <definedName name="Дата_создания_стройки">'Переменные и константы'!$B$37</definedName>
    <definedName name="_xlnm.Print_Titles" localSheetId="0">'Лок.См.Расч.Баз.-Инд.Методом'!$15:$18</definedName>
    <definedName name="Заказчик">'Переменные и константы'!$B$108</definedName>
    <definedName name="Инвестор">'Переменные и константы'!$B$109</definedName>
    <definedName name="Индекс_ЛН_группы_строек">'Переменные и константы'!$B$2</definedName>
    <definedName name="Индекс_ЛН_локальной_сметы">'Переменные и константы'!$B$80</definedName>
    <definedName name="Индекс_ЛН_объекта">'Переменные и константы'!$B$46</definedName>
    <definedName name="Индекс_ЛН_объектной_сметы">'Переменные и константы'!$B$68</definedName>
    <definedName name="Индекс_ЛН_очереди">'Переменные и константы'!$B$13</definedName>
    <definedName name="Индекс_ЛН_пускового_комплекса">'Переменные и константы'!$B$24</definedName>
    <definedName name="Индекс_ЛН_сводного_сметного_расчета">'Переменные и константы'!$B$57</definedName>
    <definedName name="Индекс_ЛН_стройки">'Переменные и константы'!$B$35</definedName>
    <definedName name="Итого_ЗПМ__по_рес_расчету_с_учетом_к_тов">'Переменные и константы'!$B$196</definedName>
    <definedName name="Итого_ЗПМ_в_базисных_ценах">'Переменные и константы'!#REF!</definedName>
    <definedName name="Итого_ЗПМ_в_базисных_ценах_с_учетом_к_тов">'Переменные и константы'!#REF!</definedName>
    <definedName name="Итого_ЗПМ_по_акту_вып_работ_в_базисных_ценах_с_учетом_к_тов">'Переменные и константы'!$B$236</definedName>
    <definedName name="Итого_ЗПМ_по_акту_вып_работ_при_ресурсном_расчете_с_учетом_к_тов">'Переменные и константы'!$B$241</definedName>
    <definedName name="Итого_ЗПМ_по_акту_выполненных_работ_в_базисных_ценах">'Переменные и константы'!$B$217</definedName>
    <definedName name="Итого_ЗПМ_по_акту_выполненных_работ_при_ресурсном_расчете">'Переменные и константы'!$B$224</definedName>
    <definedName name="Итого_ЗПМ_при_расчете_по_стоимости_ч_часа_работы_механизаторов">'Переменные и константы'!$B$188</definedName>
    <definedName name="Итого_МАТ_по_акту_вып_работ_в_базисных_ценах_с_учетом_к_тов">'Переменные и константы'!$B$237</definedName>
    <definedName name="Итого_МАТ_по_акту_вып_работ_при_ресурсном_расчете_с_учетом_к_тов">'Переменные и константы'!$B$242</definedName>
    <definedName name="Итого_материалы">'Переменные и константы'!$B$190</definedName>
    <definedName name="Итого_материалы__по_рес_расчету_с_учетом_к_тов">'Переменные и константы'!$B$197</definedName>
    <definedName name="Итого_материалы_в_базисных_ценах">'Переменные и константы'!#REF!</definedName>
    <definedName name="Итого_материалы_в_базисных_ценах_с_учетом_к_тов">'Переменные и константы'!#REF!</definedName>
    <definedName name="Итого_материалы_по_акту_выполненных_работ_в_базисных_ценах">'Переменные и константы'!$B$219</definedName>
    <definedName name="Итого_материалы_по_акту_выполненных_работ_при_ресурсном_расчете">'Переменные и константы'!$B$226</definedName>
    <definedName name="Итого_машины_и_механизмы">'Переменные и константы'!$B$191</definedName>
    <definedName name="Итого_машины_и_механизмы_в_базисных_ценах">'Переменные и константы'!#REF!</definedName>
    <definedName name="Итого_машины_и_механизмы_по_акту_выполненных_работ_в_базисных_ценах">'Переменные и константы'!$B$220</definedName>
    <definedName name="Итого_машины_и_механизмы_по_акту_выполненных_работ_при_ресурсном_расчете">'Переменные и константы'!$B$227</definedName>
    <definedName name="Итого_НР_в_базисных_ценах">'Переменные и константы'!#REF!</definedName>
    <definedName name="Итого_НР_по_акту_в_базисных_ценах">'Переменные и константы'!#REF!</definedName>
    <definedName name="Итого_НР_по_акту_по_ресурсному_расчету">'Переменные и константы'!$B$190</definedName>
    <definedName name="Итого_НР_по_ресурсному_расчету">'Переменные и константы'!$B$190</definedName>
    <definedName name="Итого_ОЗП">'Переменные и константы'!$B$186</definedName>
    <definedName name="Итого_ОЗП_в_базисных_ценах">'Переменные и константы'!#REF!</definedName>
    <definedName name="Итого_ОЗП_в_базисных_ценах_с_учетом_к_тов">'Переменные и константы'!#REF!</definedName>
    <definedName name="Итого_ОЗП_по_акту_вып_работ_в_базисных_ценах_с_учетом_к_тов">'Переменные и константы'!$B$235</definedName>
    <definedName name="Итого_ОЗП_по_акту_вып_работ_при_ресурсном_расчете_с_учетом_к_тов">'Переменные и константы'!$B$240</definedName>
    <definedName name="Итого_ОЗП_по_акту_выполненных_работ_в_базисных_ценах">'Переменные и константы'!$B$216</definedName>
    <definedName name="Итого_ОЗП_по_акту_выполненных_работ_при_ресурсном_расчете">'Переменные и константы'!$B$223</definedName>
    <definedName name="Итого_ОЗП_по_рес_расчету_с_учетом_к_тов">'Переменные и константы'!$B$195</definedName>
    <definedName name="Итого_ПЗ">'Переменные и константы'!$B$185</definedName>
    <definedName name="Итого_ПЗ_в_базисных_ценах">'Переменные и константы'!$B$126</definedName>
    <definedName name="Итого_ПЗ_в_базисных_ценах_с_учетом_к_тов">'Переменные и константы'!#REF!</definedName>
    <definedName name="Итого_ПЗ_по_акту_вып_работ_в_базисных_ценах_с_учетом_к_тов">'Переменные и константы'!$B$234</definedName>
    <definedName name="Итого_ПЗ_по_акту_вып_работ_при_ресурсном_расчете_с_учетом_к_тов">'Переменные и константы'!$B$239</definedName>
    <definedName name="Итого_ПЗ_по_акту_выполненных_работ_в_базисных_ценах">'Переменные и константы'!$B$215</definedName>
    <definedName name="Итого_ПЗ_по_акту_выполненных_работ_при_ресурсном_расчете">'Переменные и константы'!$B$222</definedName>
    <definedName name="Итого_ПЗ_по_рес_расчету_с_учетом_к_тов">'Переменные и константы'!$B$194</definedName>
    <definedName name="Итого_СП_в_базисных_ценах">'Переменные и константы'!#REF!</definedName>
    <definedName name="Итого_СП_по_акту_в_базисных_ценах">'Переменные и константы'!#REF!</definedName>
    <definedName name="Итого_СП_по_акту_по_ресурсному_расчету">'Переменные и константы'!$B$190</definedName>
    <definedName name="Итого_СП_по_ресурсному_расчету">'Переменные и константы'!$B$190</definedName>
    <definedName name="Итого_ФОТ_в_базисных_ценах">'Переменные и константы'!#REF!</definedName>
    <definedName name="Итого_ФОТ_по_акту_выполненных_работ_в_базисных_ценах">'Переменные и константы'!$B$218</definedName>
    <definedName name="Итого_ФОТ_по_акту_выполненных_работ_при_ресурсном_расчете">'Переменные и константы'!$B$225</definedName>
    <definedName name="Итого_ФОТ_при_расчете_по_доле_з_п_в_стоимости_эксплуатации_машин">'Переменные и константы'!$B$189</definedName>
    <definedName name="Итого_ЭММ__по_рес_расчету_с_учетом_к_тов">'Переменные и константы'!$B$198</definedName>
    <definedName name="Итого_ЭММ_в_базисных_ценах_с_учетом_к_тов">'Переменные и константы'!#REF!</definedName>
    <definedName name="Итого_ЭММ_по_акту_вып_работ_в_базисных_ценах_с_учетом_к_тов">'Переменные и константы'!$B$238</definedName>
    <definedName name="Итого_ЭММ_по_акту_вып_работ_при_ресурсном_расчете_с_учетом_к_тов">'Переменные и константы'!$B$243</definedName>
    <definedName name="к_ЗПМ">'Переменные и константы'!$B$278</definedName>
    <definedName name="к_МАТ">'Переменные и константы'!$B$279</definedName>
    <definedName name="к_ОЗП">'Переменные и константы'!$B$276</definedName>
    <definedName name="к_ПЗ">'Переменные и константы'!$B$275</definedName>
    <definedName name="к_ЭМ">'Переменные и константы'!$B$277</definedName>
    <definedName name="Монтажные_работы_в_базисных_ценах">'Переменные и константы'!$B$123</definedName>
    <definedName name="Монтажные_работы_в_текущих_ценах">'Переменные и константы'!$B$160</definedName>
    <definedName name="Монтажные_работы_в_текущих_ценах_по_ресурсному_расчету">'Переменные и константы'!$B$160</definedName>
    <definedName name="Монтажные_работы_в_текущих_ценах_после_применения_индексов">'Переменные и константы'!$B$160</definedName>
    <definedName name="Наименование_группы_строек">'Переменные и константы'!$A$1</definedName>
    <definedName name="Наименование_локальной_сметы">'Переменные и константы'!$B$79</definedName>
    <definedName name="Наименование_объекта">'Переменные и константы'!$B$45</definedName>
    <definedName name="Наименование_объектной_сметы">'Переменные и константы'!$B$67</definedName>
    <definedName name="Наименование_очереди">'Переменные и константы'!$B$12</definedName>
    <definedName name="Наименование_пускового_комплекса">'Переменные и константы'!$B$23</definedName>
    <definedName name="Наименование_сводного_сметного_расчета">'Переменные и константы'!$B$56</definedName>
    <definedName name="Наименование_стройки">'Переменные и константы'!$B$34</definedName>
    <definedName name="Норм_трудоемкость_механизаторов_по_смете_с_учетом_к_тов">'Переменные и константы'!#REF!</definedName>
    <definedName name="Норм_трудоемкость_осн_рабочих_по_смете_с_учетом_к_тов">'Переменные и константы'!#REF!</definedName>
    <definedName name="Нормативная_трудоемкость_механизаторов_по_смете">'Переменные и константы'!#REF!</definedName>
    <definedName name="Нормативная_трудоемкость_основных_рабочих_по_смете">'Переменные и константы'!#REF!</definedName>
    <definedName name="Оборудование_в_базисных_ценах">'Переменные и константы'!$B$124</definedName>
    <definedName name="Оборудование_в_текущих_ценах">'Переменные и константы'!$B$161</definedName>
    <definedName name="Оборудование_в_текущих_ценах_по_ресурсному_расчету">'Переменные и константы'!$B$161</definedName>
    <definedName name="Оборудование_в_текущих_ценах_после_применения_индексов">'Переменные и константы'!$B$161</definedName>
    <definedName name="Обоснование_поправки">'Переменные и константы'!$B$280</definedName>
    <definedName name="Описание_группы_строек">'Переменные и константы'!$B$6</definedName>
    <definedName name="Описание_локальной_сметы">'Переменные и константы'!$B$84</definedName>
    <definedName name="Описание_объекта">'Переменные и константы'!$B$50</definedName>
    <definedName name="Описание_объектной_сметы">'Переменные и константы'!$B$73</definedName>
    <definedName name="Описание_очереди">'Переменные и константы'!$B$17</definedName>
    <definedName name="Описание_пускового_комплекса">'Переменные и константы'!$B$28</definedName>
    <definedName name="Описание_сводного_сметного_расчета">'Переменные и константы'!$B$61</definedName>
    <definedName name="Описание_стройки">'Переменные и константы'!$B$39</definedName>
    <definedName name="Основание">'Переменные и константы'!$B$105</definedName>
    <definedName name="Отчетный_период__учет_выполненных_работ">'Переменные и константы'!$B$211</definedName>
    <definedName name="Проверил">'Переменные и константы'!$B$107</definedName>
    <definedName name="Прочие_затраты_в_базисных_ценах">'Переменные и константы'!$B$125</definedName>
    <definedName name="Прочие_затраты_в_текущих_ценах">'Переменные и константы'!$B$162</definedName>
    <definedName name="Прочие_затраты_в_текущих_ценах_по_ресурсному_расчету">'Переменные и константы'!$B$162</definedName>
    <definedName name="Прочие_затраты_в_текущих_ценах_после_применения_индексов">'Переменные и константы'!$B$162</definedName>
    <definedName name="Районный_к_т_к_ЗП">'Переменные и константы'!#REF!</definedName>
    <definedName name="Районный_к_т_к_ЗП_по_ресурсному_расчету">'Переменные и константы'!#REF!</definedName>
    <definedName name="Регистрационный_номер_группы_строек">'Переменные и константы'!$B$5</definedName>
    <definedName name="Регистрационный_номер_локальной_сметы">'Переменные и константы'!$B$83</definedName>
    <definedName name="Регистрационный_номер_объекта">'Переменные и константы'!$B$49</definedName>
    <definedName name="Регистрационный_номер_объектной_сметы">'Переменные и константы'!$B$72</definedName>
    <definedName name="Регистрационный_номер_очереди">'Переменные и константы'!$B$16</definedName>
    <definedName name="Регистрационный_номер_пускового_комплекса">'Переменные и константы'!$B$27</definedName>
    <definedName name="Регистрационный_номер_сводного_сметного_расчета">'Переменные и константы'!$B$60</definedName>
    <definedName name="Регистрационный_номер_стройки">'Переменные и константы'!$B$38</definedName>
    <definedName name="Сметная_стоимость_в_базисных_ценах">'Переменные и константы'!$B$121</definedName>
    <definedName name="Сметная_стоимость_в_текущих_ценах__после_применения_индексов">'Переменные и константы'!$B$158</definedName>
    <definedName name="Сметная_стоимость_по_ресурсному_расчету">'Переменные и константы'!$B$180</definedName>
    <definedName name="Составил">'Переменные и константы'!$B$106</definedName>
    <definedName name="Стоимость_по_акту_выполненных_работ_в_базисных_ценах">'Переменные и константы'!$B$214</definedName>
    <definedName name="Стоимость_по_акту_выполненных_работ_при_ресурсном_расчете">'Переменные и константы'!$B$221</definedName>
    <definedName name="Строительные_работы_в_базисных_ценах">'Переменные и константы'!$B$122</definedName>
    <definedName name="Строительные_работы_в_текущих_ценах">'Переменные и константы'!$B$159</definedName>
    <definedName name="Строительные_работы_в_текущих_ценах_по_ресурсному_расчету">'Переменные и константы'!$B$159</definedName>
    <definedName name="Строительные_работы_в_текущих_ценах_после_применения_индексов">'Переменные и константы'!$B$159</definedName>
    <definedName name="Территориальная_поправка_к_ТЕР">'Переменные и константы'!$B$274</definedName>
    <definedName name="Труд_механизаторов_по_акту_вып_работ_с_учетом_к_тов">'Переменные и константы'!$B$233</definedName>
    <definedName name="Труд_основн_рабочих_по_акту_вып_работ_с_учетом_к_тов">'Переменные и константы'!$B$232</definedName>
    <definedName name="Трудоемкость_механизаторов_по_акту_выполненных_работ">'Переменные и константы'!$B$213</definedName>
    <definedName name="Трудоемкость_основных_рабочих_по_акту_выполненных_работ">'Переменные и константы'!$B$212</definedName>
    <definedName name="Укрупненный_норматив_НР_для_расчета_в_текущих_ценах_и_ценах_2001г.">'Переменные и константы'!$B$252</definedName>
    <definedName name="Укрупненный_норматив_НР_для_расчета_в_ценах_1984г.">'Переменные и константы'!$B$254</definedName>
    <definedName name="Укрупненный_норматив_СП_для_расчета_в_текущих_ценах_и_ценах_2001г.">'Переменные и константы'!$B$253</definedName>
    <definedName name="Укрупненный_норматив_СП_для_расчета_в_ценах_1984г.">'Переменные и константы'!$B$255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Rus</author>
    <author>Proba</author>
    <author>wall</author>
  </authors>
  <commentList>
    <comment ref="A19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19" authorId="0">
      <text>
        <r>
          <rPr>
            <sz val="8"/>
            <rFont val="Tahoma"/>
            <family val="2"/>
          </rPr>
          <t xml:space="preserve">    &lt;Обоснование (код) позиции&gt;
&lt;Примечание&gt;
--------------------
&lt;Комментарии из базы данных к расценке&gt;</t>
        </r>
      </text>
    </comment>
    <comment ref="C19" authorId="0">
      <text>
        <r>
          <rPr>
            <sz val="8"/>
            <rFont val="Tahoma"/>
            <family val="2"/>
          </rPr>
          <t xml:space="preserve">  &lt;Наименование (текстовая часть) расценки&gt;, &lt;Ед. измерения по расценке&gt;
&lt;Обоснование коэффициентов&gt;
&lt;Формула расчета стоимости единицы&gt;
&lt;Строка задания НР для БИМ&gt;
&lt;Строка задания СП для БИМ&gt;
&lt;Пустой идентификатор&gt;
_______
&lt;Примечание&gt;
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M19" authorId="0">
      <text>
        <r>
          <rPr>
            <b/>
            <sz val="8"/>
            <rFont val="Tahoma"/>
            <family val="2"/>
          </rPr>
          <t xml:space="preserve">  &lt;ТЗ по позиции на единицу&gt;
&lt;ТЗМ по позиции на единицу&gt;</t>
        </r>
      </text>
    </comment>
    <comment ref="C104" authorId="0">
      <text>
        <r>
          <rPr>
            <b/>
            <sz val="8"/>
            <rFont val="Tahoma"/>
            <family val="2"/>
          </rPr>
          <t xml:space="preserve">  ______________&lt;Составил&gt;</t>
        </r>
      </text>
    </comment>
    <comment ref="F104" authorId="0">
      <text>
        <r>
          <rPr>
            <b/>
            <sz val="8"/>
            <rFont val="Tahoma"/>
            <family val="2"/>
          </rPr>
          <t xml:space="preserve">  ______________&lt;Проверил&gt;</t>
        </r>
      </text>
    </comment>
    <comment ref="J19" authorId="0">
      <text>
        <r>
          <rPr>
            <b/>
            <sz val="8"/>
            <rFont val="Tahoma"/>
            <family val="2"/>
          </rPr>
          <t xml:space="preserve"> &lt;Общая стоимость ОЗП по позиции для БИМ до начисления НР и СП&gt;
</t>
        </r>
      </text>
    </comment>
    <comment ref="K19" authorId="0">
      <text>
        <r>
          <rPr>
            <b/>
            <sz val="8"/>
            <rFont val="Tahoma"/>
            <family val="2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A80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80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80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80" authorId="0">
      <text>
        <r>
          <rPr>
            <b/>
            <sz val="8"/>
            <rFont val="Tahoma"/>
            <family val="2"/>
          </rPr>
          <t xml:space="preserve">  &lt;Эксплуатация машин (итоги)&gt;
&lt;З/п машинистов (итоги)&gt;</t>
        </r>
      </text>
    </comment>
    <comment ref="H19" authorId="1">
      <text>
        <r>
          <rPr>
            <sz val="8"/>
            <rFont val="Tahoma"/>
            <family val="2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
&lt;Пустой идентификатор&gt;</t>
        </r>
      </text>
    </comment>
    <comment ref="I19" authorId="0">
      <text>
        <r>
          <rPr>
            <b/>
            <sz val="8"/>
            <rFont val="Tahoma"/>
            <family val="2"/>
          </rPr>
          <t xml:space="preserve">  &lt;Общая стоимость ПЗ по позиции для БИМ до начисления НР и СП&gt;
</t>
        </r>
      </text>
    </comment>
    <comment ref="N19" authorId="2">
      <text>
        <r>
          <rPr>
            <b/>
            <sz val="8"/>
            <rFont val="Tahoma"/>
            <family val="2"/>
          </rPr>
          <t xml:space="preserve"> &lt;ТЗ по позиции всего&gt;
&lt;ТЗМ по позиции всего&gt;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  &lt;Наименование стройки&gt;</t>
        </r>
      </text>
    </comment>
    <comment ref="F4" authorId="2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</t>
        </r>
        <r>
          <rPr>
            <b/>
            <sz val="8"/>
            <rFont val="Tahoma"/>
            <family val="2"/>
          </rPr>
          <t xml:space="preserve">
&lt;ОЗП по позиции на единицу в базисных ценах с учетом всех к-тов&gt;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2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к-тов&gt;</t>
        </r>
        <r>
          <rPr>
            <sz val="8"/>
            <rFont val="Tahoma"/>
            <family val="2"/>
          </rPr>
          <t xml:space="preserve">
</t>
        </r>
      </text>
    </comment>
    <comment ref="L19" authorId="2">
      <text>
        <r>
          <rPr>
            <b/>
            <sz val="8"/>
            <rFont val="Tahoma"/>
            <family val="2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rFont val="Tahoma"/>
            <family val="2"/>
          </rPr>
          <t xml:space="preserve">
</t>
        </r>
      </text>
    </comment>
    <comment ref="L80" authorId="2">
      <text>
        <r>
          <rPr>
            <b/>
            <sz val="8"/>
            <rFont val="Tahoma"/>
            <family val="2"/>
          </rPr>
          <t xml:space="preserve"> &lt;Материалы (итоги)&gt;</t>
        </r>
        <r>
          <rPr>
            <sz val="8"/>
            <rFont val="Tahoma"/>
            <family val="2"/>
          </rPr>
          <t xml:space="preserve">
</t>
        </r>
      </text>
    </comment>
    <comment ref="N80" authorId="2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 xml:space="preserve">  &lt;Наименование локальной сметы&gt;, &lt;Наименование объекта&gt;</t>
        </r>
      </text>
    </comment>
    <comment ref="D12" authorId="3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A10" authorId="3">
      <text>
        <r>
          <rPr>
            <b/>
            <sz val="8"/>
            <rFont val="Tahoma"/>
            <family val="2"/>
          </rPr>
          <t xml:space="preserve"> &lt;Основание&gt;
</t>
        </r>
      </text>
    </comment>
    <comment ref="C11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</commentList>
</comments>
</file>

<file path=xl/sharedStrings.xml><?xml version="1.0" encoding="utf-8"?>
<sst xmlns="http://schemas.openxmlformats.org/spreadsheetml/2006/main" count="556" uniqueCount="476">
  <si>
    <t>Сметная стоимость в базисных ценах</t>
  </si>
  <si>
    <t>Строительные работы в базисных ценах</t>
  </si>
  <si>
    <t>Монтажные работы в базисных ценах</t>
  </si>
  <si>
    <t>Оборудование в базисных ценах</t>
  </si>
  <si>
    <t>Прочие затраты в базисных ценах</t>
  </si>
  <si>
    <t>Проверил</t>
  </si>
  <si>
    <t>Заказчик</t>
  </si>
  <si>
    <t>Инвестор</t>
  </si>
  <si>
    <t>Наименование пускового комплекса</t>
  </si>
  <si>
    <t>Наименование стройки</t>
  </si>
  <si>
    <t>Наименование объекта</t>
  </si>
  <si>
    <t>Наименование очереди</t>
  </si>
  <si>
    <t>Наименование локальной сметы</t>
  </si>
  <si>
    <t>Наименование объектной сметы</t>
  </si>
  <si>
    <t>Наименование сводного сметного расчета</t>
  </si>
  <si>
    <t>Сметная стоимость по ресурсному расчету</t>
  </si>
  <si>
    <t>Итого ЗПМ при расчете по стоимости ч/часа работы механизаторов</t>
  </si>
  <si>
    <t>Нормативная трудоемкость основных рабочих по смете</t>
  </si>
  <si>
    <t>Нормативная трудоемкость механизаторов по смете</t>
  </si>
  <si>
    <t>Итого ФОТ при расчете по доле з/п в стоимости эксплуатации машин</t>
  </si>
  <si>
    <t>Трудоемкость основных рабочих по акту выполненных работ</t>
  </si>
  <si>
    <t>Трудоемкость механизаторов по акту выполненных работ</t>
  </si>
  <si>
    <t xml:space="preserve">Стоимость по акту выполненных работ в базисных ценах </t>
  </si>
  <si>
    <t>Итого ПЗ по акту выполненных работ в базисных ценах</t>
  </si>
  <si>
    <t>Итого ОЗП по акту выполненных работ в базисных ценах</t>
  </si>
  <si>
    <t>Итого ЗПМ по акту выполненных работ в базисных ценах</t>
  </si>
  <si>
    <t>Итого ФОТ по акту выполненных работ в базисных ценах</t>
  </si>
  <si>
    <t>Итого материалы по акту выполненных работ в базисных ценах</t>
  </si>
  <si>
    <t>Итого машины и механизмы по акту выполненных работ в базисных ценах</t>
  </si>
  <si>
    <t>Стоимость по акту выполненных работ при ресурсном расчете</t>
  </si>
  <si>
    <t>Итого ПЗ по акту выполненных работ при ресурсном расчете</t>
  </si>
  <si>
    <t>Итого ОЗП по акту выполненных работ при ресурсном расчете</t>
  </si>
  <si>
    <t>Итого ЗПМ по акту выполненных работ при ресурсном расчете</t>
  </si>
  <si>
    <t>Итого ФОТ по акту выполненных работ при ресурсном расчете</t>
  </si>
  <si>
    <t>Итого материалы по акту выполненных работ при ресурсном расчете</t>
  </si>
  <si>
    <t>Итого машины и механизмы по акту выполненных работ при ресурсном расчете</t>
  </si>
  <si>
    <t>Отчетный период (учет выполненных работ)</t>
  </si>
  <si>
    <t xml:space="preserve">Укрупненный норматив НР для расчета в текущих ценах и ценах 2001г. </t>
  </si>
  <si>
    <t>Укрупненный норматив СП для расчета в текущих ценах и ценах 2001г.</t>
  </si>
  <si>
    <t>Укрупненный норматив СП для расчета в ценах 1984г.</t>
  </si>
  <si>
    <t>Укрупненный норматив НР для расчета в ценах 1984г.</t>
  </si>
  <si>
    <t>Итого ПЗ в базисных ценах</t>
  </si>
  <si>
    <t>Итого ОЗП в базисных ценах</t>
  </si>
  <si>
    <t>Итого ЗПМ в базисных ценах</t>
  </si>
  <si>
    <t>Итого ФОТ в базисных ценах</t>
  </si>
  <si>
    <t>Итого материалы в базисных ценах</t>
  </si>
  <si>
    <t>Итого машины и механизмы в базисных ценах</t>
  </si>
  <si>
    <t xml:space="preserve">Районный к-т к ЗП </t>
  </si>
  <si>
    <t>Наименование группы строек</t>
  </si>
  <si>
    <t>Итого НР в базисных ценах</t>
  </si>
  <si>
    <t>Итого СП в базисных ценах</t>
  </si>
  <si>
    <t>Итого НР по ресурсному расчету</t>
  </si>
  <si>
    <t>Итого СП по ресурсному расчету</t>
  </si>
  <si>
    <t>Итого НР по акту в базисных ценах</t>
  </si>
  <si>
    <t>Итого СП по акту в базисных ценах</t>
  </si>
  <si>
    <t>Итого НР по акту при ресурсном расчете</t>
  </si>
  <si>
    <t>Итого СП по акту при ресурсном расчете</t>
  </si>
  <si>
    <t>Норм_трудоемкость осн_рабочих по смете с учетом к-тов</t>
  </si>
  <si>
    <t>Норм_трудоемкость механизаторов по смете с учетом к-тов</t>
  </si>
  <si>
    <t>Итого ЭММ в базисных ценах с учетом к-тов</t>
  </si>
  <si>
    <t xml:space="preserve">Итого материалы в базисных ценах с учетом к-тов </t>
  </si>
  <si>
    <t>Итого ЗПМ в базисных ценах с учетом к-тов</t>
  </si>
  <si>
    <t xml:space="preserve">Итого ОЗП в базисных ценах с учетом к-тов </t>
  </si>
  <si>
    <t>Итого ПЗ в базисных ценах с учетом к-тов</t>
  </si>
  <si>
    <t>Итого ПЗ по рес_расчету с учетом к-тов</t>
  </si>
  <si>
    <t>Итого ОЗП по рес_расчету с учетом к-тов</t>
  </si>
  <si>
    <t>Итого ЗПМ  по рес_расчету с учетом к-тов</t>
  </si>
  <si>
    <t>Итого материалы  по рес_расчету с учетом к-тов</t>
  </si>
  <si>
    <t>Итого ЭММ  по рес_расчету с учетом к-тов</t>
  </si>
  <si>
    <t>Труд_основн_рабочих по акту вып_работ с учетом к-тов</t>
  </si>
  <si>
    <t>Труд_механизаторов по акту вып_работ с учетом к-тов</t>
  </si>
  <si>
    <t>Итого ПЗ по акту вып_работ в базисных ценах с учетом к-тов</t>
  </si>
  <si>
    <t>Итого ОЗП по акту вып_работ в базисных ценах с учетом к-тов</t>
  </si>
  <si>
    <t>Итого ЗПМ по акту вып_работ в базисных ценах с учетом к-тов</t>
  </si>
  <si>
    <t>Итого МАТ по акту вып_работ в базисных ценах с учетом к-тов</t>
  </si>
  <si>
    <t>Итого ЭММ по акту вып_работ в базисных ценах с учетом к-тов</t>
  </si>
  <si>
    <t>Итого ПЗ по акту вып_работ при ресурсном расчете с учетом к-тов</t>
  </si>
  <si>
    <t>Итого ОЗП по акту вып_работ при ресурсном расчете с учетом к-тов</t>
  </si>
  <si>
    <t>Итого ЗПМ по акту вып_работ при ресурсном расчете с учетом к-тов</t>
  </si>
  <si>
    <t>Итого МАТ по акту вып_работ при ресурсном расчете с учетом к-тов</t>
  </si>
  <si>
    <t>Итого ЭММ по акту вып_работ при ресурсном расчете с учетом к-тов</t>
  </si>
  <si>
    <t>(наименование стройки)</t>
  </si>
  <si>
    <t>(локальная смета)</t>
  </si>
  <si>
    <t>№ пп</t>
  </si>
  <si>
    <t>Номер позиции по смете</t>
  </si>
  <si>
    <t>Номер позиции по порядку (в актах выполненных работ)</t>
  </si>
  <si>
    <t>Обоснование (код) позиции</t>
  </si>
  <si>
    <t>К-ты к позиции (результат)</t>
  </si>
  <si>
    <t>Обоснование коэффициентов</t>
  </si>
  <si>
    <t>Наименование (текстовая часть) расценки</t>
  </si>
  <si>
    <t>Ед. измерения по расценке</t>
  </si>
  <si>
    <t>Количество всего (физ. объем) по позиции</t>
  </si>
  <si>
    <t xml:space="preserve">ПЗ по позиции на единицу в базисных ценах </t>
  </si>
  <si>
    <t>ОЗП по позиции на единицу в базисных ценах</t>
  </si>
  <si>
    <t xml:space="preserve">ЭММ по позиции на единицу в базисных ценах </t>
  </si>
  <si>
    <t xml:space="preserve">ЗПМ по позиции на единицу в базисных ценах </t>
  </si>
  <si>
    <t xml:space="preserve">МАТ по позиции на единицу в базисных ценах </t>
  </si>
  <si>
    <t xml:space="preserve">Оборудование по позиции на единицу в базисных ценах </t>
  </si>
  <si>
    <t>ПЗ по позиции на единицу в базисных ценах с учетом к-тов к позиции</t>
  </si>
  <si>
    <t>ОЗП по позиции на единицу в базисных ценах с учетом к-тов к позиции</t>
  </si>
  <si>
    <t>ЭММ по позиции на единицу в базисных ценах с учетом к-тов к позиции</t>
  </si>
  <si>
    <t>ЗПМ по позиции на единицу в базисных ценах с учетом к-тов к позиции</t>
  </si>
  <si>
    <t>МАТ по позиции на единицу в базисных ценах с учетом к-тов к позиции</t>
  </si>
  <si>
    <t>Оборудование на единицу в базисных ценах с учетом к-тов к позиции</t>
  </si>
  <si>
    <t xml:space="preserve">ПЗ по позиции на единицу после применения индекса </t>
  </si>
  <si>
    <t xml:space="preserve">ЭММ по позиции на единицу после применения индекса </t>
  </si>
  <si>
    <t xml:space="preserve">ЗПМ по позиции на единицу после применения индекса </t>
  </si>
  <si>
    <t xml:space="preserve">МАТ по позиции на единицу после применения индекса </t>
  </si>
  <si>
    <t xml:space="preserve">Оборудование по позиции на единицу после применения индекса </t>
  </si>
  <si>
    <t>Общая стоимость ПЗ по позиции в базисных ценах</t>
  </si>
  <si>
    <t>Общая стоимость ОЗП по позиции в базисных ценах</t>
  </si>
  <si>
    <t>Общая стоимость ЭММ по позиции в базисных ценах</t>
  </si>
  <si>
    <t>Общая стоимость ЗПМ по позиции в базисных ценах</t>
  </si>
  <si>
    <t>Общая стоимость МАТ по позиции в базисных ценах</t>
  </si>
  <si>
    <t>Общая стоимость оборудования по позиции в базисных ценах</t>
  </si>
  <si>
    <t>ТЗ по позиции на единицу</t>
  </si>
  <si>
    <t>ТЗ по позиции всего</t>
  </si>
  <si>
    <t>ТЗМ по позиции на единицу</t>
  </si>
  <si>
    <t>ТЗМ по позиции всего</t>
  </si>
  <si>
    <t xml:space="preserve">ПЗ по позиции на единицу в текущих ценах </t>
  </si>
  <si>
    <t>ОЗП по позиции на единицу в текущих ценах</t>
  </si>
  <si>
    <t xml:space="preserve">ЭММ по позиции на единицу в текущих ценах </t>
  </si>
  <si>
    <t xml:space="preserve">ЗПМ по позиции на единицу в текущих ценах </t>
  </si>
  <si>
    <t xml:space="preserve">МАТ по позиции на единицу в текущих ценах </t>
  </si>
  <si>
    <t xml:space="preserve">Оборудование по позиции на единицу в текущих ценах </t>
  </si>
  <si>
    <t>ПЗ по позиции на единицу в текущих ценах с учетом к-тов к позиции</t>
  </si>
  <si>
    <t>ОЗП по позиции на единицу в текущих ценах с учетом к-тов к позиции</t>
  </si>
  <si>
    <t>ЭММ по позиции на единицу в текущих ценах с учетом к-тов к позиции</t>
  </si>
  <si>
    <t>ЗПМ по позиции на единицу в текущих ценах с учетом к-тов к позиции</t>
  </si>
  <si>
    <t>МАТ по позиции на единицу в текущих ценах с учетом к-тов к позиции</t>
  </si>
  <si>
    <t>Оборудование на единицу в текущих ценах с учетом к-тов к позиции</t>
  </si>
  <si>
    <t>Общая стоимость ПЗ по позиции в текущих ценах</t>
  </si>
  <si>
    <t>Общая стоимость ОЗП по позиции в текущих ценах</t>
  </si>
  <si>
    <t>Общая стоимость ЭММ по позиции в текущих ценах</t>
  </si>
  <si>
    <t>Общая стоимость ЗПМ по позиции в текущих ценах</t>
  </si>
  <si>
    <t>Общая стоимость МАТ по позиции в текущих ценах</t>
  </si>
  <si>
    <t>Общая стоимость оборудования по позиции в текущих ценах</t>
  </si>
  <si>
    <t>Индекс пересчета МАТ по позиции из базисных цен 1984г. в текущие</t>
  </si>
  <si>
    <t>Обоснование индекса пересчета по позиции из базисных цен 1984г. в текущие</t>
  </si>
  <si>
    <t>Индекс пересчета ПЗ по позиции из базисных цен 2001г. в текущие</t>
  </si>
  <si>
    <t>Индекс пересчета ОЗП по позиции из базисных цен 2001г. в текущие</t>
  </si>
  <si>
    <t>Индекс пересчета ЭМ по позиции из базисных цен 2001г. в текущие</t>
  </si>
  <si>
    <t>Индекс пересчета ЗПМ по позиции из базисных цен 2001г. в текущие</t>
  </si>
  <si>
    <t>Индекс пересчета МАТ по позиции из базисных цен 2001г. в текущие</t>
  </si>
  <si>
    <t>Обоснование индекса пересчета по позиции из базисных цен 2001г. в текущие</t>
  </si>
  <si>
    <t>Индекс пересчета ПЗ по позиции из цен 1984г. в цены 2001г.</t>
  </si>
  <si>
    <t>Индекс пересчета ОЗП по позиции из цен 1984г. в цены 2001г.</t>
  </si>
  <si>
    <t>Индекс пересчета ЭМ по позиции из цен 1984г. в цены 2001г.</t>
  </si>
  <si>
    <t>Индекс пересчета ЗПМ по позиции из цен 1984г. в цены 2001г.</t>
  </si>
  <si>
    <t>Индекс пересчета МАТ по позиции из цен 1984г. в цены 2001г.</t>
  </si>
  <si>
    <t>Обоснование индекса пересчета по позиции из цен 1984г. в цены 2001г.</t>
  </si>
  <si>
    <t>Обоснование территориальной поправки к расценкам 2001г.</t>
  </si>
  <si>
    <t>Территориальная поправка к ПЗ к расценкам 2001г.</t>
  </si>
  <si>
    <t>Территориальная поправка к ОЗП к расценкам 2001г.</t>
  </si>
  <si>
    <t>Территориальная поправка к ЭМ к расценкам 2001г.</t>
  </si>
  <si>
    <t>Территориальная поправка к ЗПМ к расценкам 2001г.</t>
  </si>
  <si>
    <t>Территориальная поправка к МАТ к расценкам 2001г.</t>
  </si>
  <si>
    <t>Код ресурса</t>
  </si>
  <si>
    <t xml:space="preserve">Наименование ресурса </t>
  </si>
  <si>
    <t>Единица измерения ресурса</t>
  </si>
  <si>
    <t>Количество ресурса на единицу измерения</t>
  </si>
  <si>
    <t>Общее количество ресурса (на физ. объем)</t>
  </si>
  <si>
    <t>Сметная базисная цена ресурса (на ед. измерения)</t>
  </si>
  <si>
    <t>Сметная базисная цена ресурса (на физ. объем)</t>
  </si>
  <si>
    <t>Обоснование базисной цены ресурса</t>
  </si>
  <si>
    <t>Сметная текущая цена ресурса (на ед. измерения)</t>
  </si>
  <si>
    <t>Сметная текущая цена ресурса (на физ. объем)</t>
  </si>
  <si>
    <t>Обоснование текущей цены ресурса</t>
  </si>
  <si>
    <t>Базисная ЗП по ресурсу (для машин и механизмов)</t>
  </si>
  <si>
    <t>Текущая ЗП по ресурсу (для машин и механизмов)</t>
  </si>
  <si>
    <t>№</t>
  </si>
  <si>
    <t>Индекс/ЛН группы строек</t>
  </si>
  <si>
    <t>Дата изменения группы строек</t>
  </si>
  <si>
    <t>Дата создания группы строек</t>
  </si>
  <si>
    <t>Регистрационный номер группы строек</t>
  </si>
  <si>
    <t>Описание группы строек</t>
  </si>
  <si>
    <t>Индекс/ЛН очереди</t>
  </si>
  <si>
    <t>Дата изменения очереди</t>
  </si>
  <si>
    <t>Дата создания очереди</t>
  </si>
  <si>
    <t>Регистрационный номер очереди</t>
  </si>
  <si>
    <t>Описание очереди</t>
  </si>
  <si>
    <t>Индекс/ЛН пускового комплекса</t>
  </si>
  <si>
    <t>Дата изменения пускового комплекса</t>
  </si>
  <si>
    <t>Дата создания пускового комплекса</t>
  </si>
  <si>
    <t>Регистрационный номер пускового комплекса</t>
  </si>
  <si>
    <t>Описание пускового комплекса</t>
  </si>
  <si>
    <t>Индекс/ЛН стройки</t>
  </si>
  <si>
    <t>Дата изменения стройки</t>
  </si>
  <si>
    <t>Дата создания стройки</t>
  </si>
  <si>
    <t>Регистрационный номер стройки</t>
  </si>
  <si>
    <t>Описание стройки</t>
  </si>
  <si>
    <t>Индекс/ЛН объекта</t>
  </si>
  <si>
    <t>Дата изменения объекта</t>
  </si>
  <si>
    <t>Дата создания объекта</t>
  </si>
  <si>
    <t>Регистрационный номер объекта</t>
  </si>
  <si>
    <t>Описание объекта</t>
  </si>
  <si>
    <t>Индекс/ЛН сводного сметного расчета</t>
  </si>
  <si>
    <t>Дата изменения сводного сметного расчета</t>
  </si>
  <si>
    <t>Дата создания сводного сметного расчета</t>
  </si>
  <si>
    <t>Регистрационный номер сводного сметного расчета</t>
  </si>
  <si>
    <t>Описание сводного сметного расчета</t>
  </si>
  <si>
    <t>Индекс/ЛН объектной сметы</t>
  </si>
  <si>
    <t>Дата изменения объектной сметы</t>
  </si>
  <si>
    <t>Дата создания объектной сметы</t>
  </si>
  <si>
    <t>Регистрационный номер объектной сметы</t>
  </si>
  <si>
    <t>Описание объектной сметы</t>
  </si>
  <si>
    <t>Индекс/ЛН локальной сметы</t>
  </si>
  <si>
    <t>Дата изменения локальной сметы</t>
  </si>
  <si>
    <t>Дата создания локальной сметы</t>
  </si>
  <si>
    <t>Регистрационный номер локальной сметы</t>
  </si>
  <si>
    <t>Описание локальной сметы</t>
  </si>
  <si>
    <t>Основание</t>
  </si>
  <si>
    <t>Составил</t>
  </si>
  <si>
    <t>Сметная стоимость в текущих ценах после применения индексов</t>
  </si>
  <si>
    <t>Строительные работы в текущих ценах после применения индексов</t>
  </si>
  <si>
    <t>Монтажные работы в текущих ценах после применения индексов</t>
  </si>
  <si>
    <t>Оборудование в текущих ценах после применения индексов</t>
  </si>
  <si>
    <t>Прочие затраты в текущих ценах после применения индексов</t>
  </si>
  <si>
    <t>Строительные работы в текущих ценах по ресурсному расчету</t>
  </si>
  <si>
    <t>Монтажные работы в текущих ценах по ресурсному расчету</t>
  </si>
  <si>
    <t>Оборудование в текущих ценах по ресурсному расчету</t>
  </si>
  <si>
    <t>Прочие затраты в текущих ценах по ресурсному расчету</t>
  </si>
  <si>
    <t>Итого ПЗ по ресурсному расчету</t>
  </si>
  <si>
    <t>Итого ОЗП по ресурсному расчету</t>
  </si>
  <si>
    <t>Итого материалы по ресурсному расчету</t>
  </si>
  <si>
    <t>Итого машины и механизмы по ресурсному расчету</t>
  </si>
  <si>
    <t>Территориальная поправка к ТЕР на ПЗ</t>
  </si>
  <si>
    <t>Территориальная поправка к ТЕР на ОЗП</t>
  </si>
  <si>
    <t>Территориальная поправка к ТЕР на ЭМ</t>
  </si>
  <si>
    <t>Территориальная поправка к ТЕР на ЗПМ</t>
  </si>
  <si>
    <t>Территориальная поправка к ТЕР на МАТ</t>
  </si>
  <si>
    <t>Обоснование поправки к ТЕР</t>
  </si>
  <si>
    <t>Спецификация переменных и констант из программы ГРАНД-СМЕТА</t>
  </si>
  <si>
    <t>Наименование переменной из позиции сметы или акта выполнения</t>
  </si>
  <si>
    <t>Наименование константы по смете или акту выполнения</t>
  </si>
  <si>
    <t xml:space="preserve">ОЗП по позиции на единицу после применения индекса </t>
  </si>
  <si>
    <t>ПЗ по позиции в базисных ценах по выполнению</t>
  </si>
  <si>
    <t>ОЗП по позиции в базисных ценах по выполнению</t>
  </si>
  <si>
    <t>ЭММ по позиции в базисных ценах по выполнению</t>
  </si>
  <si>
    <t>ЗПМ по позиции в базисных ценах по выполнению</t>
  </si>
  <si>
    <t>МАТ по позиции в базисных ценах по выполнению</t>
  </si>
  <si>
    <t>Стоимость оборудования по позиции в базисных ценах по выполнению</t>
  </si>
  <si>
    <t>ТЗ по позиции по выполнению</t>
  </si>
  <si>
    <t>ТЗМ по позиции по выполнению</t>
  </si>
  <si>
    <t>ПЗ по позиции в текущих ценах по выполнению</t>
  </si>
  <si>
    <t>ОЗП по позиции в текущих ценах по выполнению</t>
  </si>
  <si>
    <t>ЭММ по позиции в текущих ценах по выполнению</t>
  </si>
  <si>
    <t>ЗПМ по позиции в текущих ценах по выполнению</t>
  </si>
  <si>
    <t>МАТ по позиции в текущих ценах по выполнению</t>
  </si>
  <si>
    <t>Стоимость оборудования по позиции в текущих ценах по выполнению</t>
  </si>
  <si>
    <t>Наименование столбца структуры итогов</t>
  </si>
  <si>
    <t>Локальный сметный расчет</t>
  </si>
  <si>
    <t>Текстовая часть (итоги)</t>
  </si>
  <si>
    <t>Прямые затраты (итоги)</t>
  </si>
  <si>
    <t>З/п основных рабочих (итоги)</t>
  </si>
  <si>
    <t>Эксплуатация машин (итоги)</t>
  </si>
  <si>
    <t>З/п машинистов (итоги)</t>
  </si>
  <si>
    <t>Материалы (итоги)</t>
  </si>
  <si>
    <t>Трудозатраты основных рабочих (итоги)</t>
  </si>
  <si>
    <t>Трудозатраты машинистов (итоги)</t>
  </si>
  <si>
    <t>Формула расчета физ. объема</t>
  </si>
  <si>
    <t>Норма расхода на единицу</t>
  </si>
  <si>
    <t>Формула расчета стоимости единицы</t>
  </si>
  <si>
    <t>Ресурсный расчет</t>
  </si>
  <si>
    <t>Индексы пересчета и территориальные поправки</t>
  </si>
  <si>
    <t>Акт о приемке выполненных работ</t>
  </si>
  <si>
    <t>Ведомость ресурсов и список потребных ресурсов</t>
  </si>
  <si>
    <t>Номер ресурса п.п.</t>
  </si>
  <si>
    <t>К-т к позиции на прямые затраты</t>
  </si>
  <si>
    <t>К-т к позиции на основную з/п</t>
  </si>
  <si>
    <t>К-т к позиции на эксплуатацию машин</t>
  </si>
  <si>
    <t>К-т к позиции на з/п машинистов</t>
  </si>
  <si>
    <t>К-т к позиции на материалы</t>
  </si>
  <si>
    <t>К-т к позиции на трудозатраты рабочих</t>
  </si>
  <si>
    <t>К-т к позиции на трудозатраты механизаторов</t>
  </si>
  <si>
    <t>Вид работ 2001г. по позиции</t>
  </si>
  <si>
    <t>Нормы НР 2001г. по позиции</t>
  </si>
  <si>
    <t>Нормы СП 2001г. по позиции</t>
  </si>
  <si>
    <t>Вид работ 1984г. по позиции</t>
  </si>
  <si>
    <t>Нормы НР 1984г. по позиции</t>
  </si>
  <si>
    <t>Нормы СП 1984г. по позиции</t>
  </si>
  <si>
    <t>К-ты к НР по позиции при расчете в текущих ценах</t>
  </si>
  <si>
    <t>К-ты к НР по позиции при расчете в базисных ценах</t>
  </si>
  <si>
    <t>Сумма НР по позиции при расчете в текущих ценах (ресурсный расчет)</t>
  </si>
  <si>
    <t>Сумма НР по позиции при расчете в базисных ценах</t>
  </si>
  <si>
    <t>Сумма СП по позиции при расчете в текущих ценах (ресурсный расчет)</t>
  </si>
  <si>
    <t>Сумма СП по позиции при расчете в базисных ценах</t>
  </si>
  <si>
    <t>К-т удорожания по позиции (ресурсный расчет)</t>
  </si>
  <si>
    <t>Индекс пересчета ПЗ по позиции из базисных цен 1984г. в текущие</t>
  </si>
  <si>
    <t>Индекс пересчета ОЗП по позиции из базисных цен 1984г. в текущие</t>
  </si>
  <si>
    <t>Индекс пересчета ЭМ по позиции из базисных цен 1984г. в текущие</t>
  </si>
  <si>
    <t>Индекс пересчета ЗПМ по позиции из базисных цен 1984г. в текущие</t>
  </si>
  <si>
    <t>Индекс по конструктивам (часть 1)</t>
  </si>
  <si>
    <t>Индекс по конструктивам (часть 2)</t>
  </si>
  <si>
    <t>Обоснование индекса по конструктивам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</si>
  <si>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</si>
  <si>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</si>
  <si>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</si>
  <si>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</si>
  <si>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</si>
  <si>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</si>
  <si>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</si>
  <si>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</si>
  <si>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</si>
  <si>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</si>
  <si>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</si>
  <si>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</si>
  <si>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</si>
  <si>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</si>
  <si>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</si>
  <si>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</si>
  <si>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</si>
  <si>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</si>
  <si>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</si>
  <si>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t>ЛОКАЛЬНЫЙ СМЕТНЫЙ РАСЧЕТ №  02-01-02</t>
  </si>
  <si>
    <t>Основание:  КР-2</t>
  </si>
  <si>
    <t>Проверил:____________________________</t>
  </si>
  <si>
    <t xml:space="preserve">                           Раздел 1. Перекрытие</t>
  </si>
  <si>
    <t xml:space="preserve">                                   Демонтаж</t>
  </si>
  <si>
    <t>ФЕРр69-9-1
--------------------
Приказ Минстроя РФ от 30.01.14 №31/пр</t>
  </si>
  <si>
    <t xml:space="preserve">Утеплитель доменный шлак, 100 т мусора
НР 66%=78%*0.85 от ФОТ
СП 40%=50%*0.8 от ФОТ
 </t>
  </si>
  <si>
    <t>0,46144
(57,68*0,8)/100</t>
  </si>
  <si>
    <t>1553,82
1553,82</t>
  </si>
  <si>
    <t xml:space="preserve">94.16 Очистка помещений от строительного мусора: ОЗП=16,45
 </t>
  </si>
  <si>
    <t>ФЕР46-04-010-02
--------------------
Приказ Минстроя РФ от 30.01.14 №31/пр</t>
  </si>
  <si>
    <t xml:space="preserve">Разборка покрытий полов: дощатых (Дощатый настил), 100 м2 покрытия
НР 84%=110%*(0.9*0.85) от ФОТ
СП 48%=70%*(0.85*0.8) от ФОТ
 </t>
  </si>
  <si>
    <t>1,154
115,4/100</t>
  </si>
  <si>
    <t>352,23
238,13</t>
  </si>
  <si>
    <t>114,1
49,28</t>
  </si>
  <si>
    <t xml:space="preserve">46.73 Разборка покрытий полов: дощатых и паркетных: ОЗП=16,45; ЭМ=7,19; ЗПМ=16,45
 </t>
  </si>
  <si>
    <t>942
938</t>
  </si>
  <si>
    <t>30,53
3,65</t>
  </si>
  <si>
    <t>35,23
4,21</t>
  </si>
  <si>
    <t>ФЕРр69-15-1
--------------------
Приказ Минстроя РФ от 30.01.14 №31/пр</t>
  </si>
  <si>
    <t xml:space="preserve">Затаривание строительного мусора в мешки, 1 т
НР 66%=78%*0.85 от ФОТ
СП 40%=50%*0.8 от ФОТ
 </t>
  </si>
  <si>
    <t>23,81
7,41</t>
  </si>
  <si>
    <t xml:space="preserve">94.26 Затаривание строительного мусора в мешки: ОЗП=16,45; МАТ=7,38
 </t>
  </si>
  <si>
    <t>ФЕР10-01-039-05
--------------------
Приказ Минстроя России от 12.11.14 №703/пр</t>
  </si>
  <si>
    <t xml:space="preserve">Демонтаж люков в перекрытиях, площадь проема до 2 м2, 100 м2 проемов
(Демонтаж ПЗ=0,8 (ОЗП=0,8; ЭМ=0,8 к расх.; ЗПМ=0,8; МАТ=0 к расх.; ТЗ=0,8; ТЗМ=0,8))
НР 90%=118%*(0.9*0.85) от ФОТ
СП 43%=63%*(0.85*0.8) от ФОТ
 </t>
  </si>
  <si>
    <t>0,0185
1,85/100</t>
  </si>
  <si>
    <t>1627,62
823,46</t>
  </si>
  <si>
    <t>804,16
104,66</t>
  </si>
  <si>
    <t xml:space="preserve">10.95. Установка люков в перекрытиях: ОЗП=16,45; ЭМ=11,88; ЗПМ=16,45; МАТ=8,17
 </t>
  </si>
  <si>
    <t>178
33</t>
  </si>
  <si>
    <t>97,336
7,752</t>
  </si>
  <si>
    <t>1,8
0,14</t>
  </si>
  <si>
    <t xml:space="preserve">                                   Утепление</t>
  </si>
  <si>
    <t>ФЕРр58-13-1
--------------------
Приказ Минстроя РФ от 30.01.14 №31/пр</t>
  </si>
  <si>
    <t xml:space="preserve">Устройство покрытия из рулонных материалов: насухо без промазки кромок, 100 м2 кровли
НР 71%=83%*0.85 от ФОТ
СП 52%=65%*0.8 от ФОТ
 </t>
  </si>
  <si>
    <t>2,884
288,4/100</t>
  </si>
  <si>
    <t>924,81
36,25</t>
  </si>
  <si>
    <t xml:space="preserve">84.34 Устройство покрытия из рулонных материалов: насухо без промазки кромок: ОЗП=16,45; ЭМ=11,42; ЗПМ=16,45; МАТ=5
 </t>
  </si>
  <si>
    <t>ФССЦ-101-0852
--------------------
Приказ Минстроя России от 12.11.14 №703/пр</t>
  </si>
  <si>
    <t xml:space="preserve">Рубероид кровельный с крупнозернистой посыпкой марки: РКК-350б, м2
 </t>
  </si>
  <si>
    <t xml:space="preserve">Рубероид кровельный с крупнозернистой посыпкой марки: РКК-350б; МАТ=4,999
 </t>
  </si>
  <si>
    <t>ТССЦ-104-9221-90002
--------------------
И8</t>
  </si>
  <si>
    <t xml:space="preserve">Изоспан: Двухслойная паропроницаемая мембрана марки В 13,60/5,58, м2
 </t>
  </si>
  <si>
    <t xml:space="preserve">Материалы; МАТ=5,58
 </t>
  </si>
  <si>
    <t>ФЕР12-01-013-03
--------------------
Приказ Минстроя РФ от 30.01.14 №31/пр</t>
  </si>
  <si>
    <t xml:space="preserve">Утепление покрытий плитами: из минеральной ваты или перлита на битумной мастике в один слой, 100 м2 утепляемого покрытия
(При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</si>
  <si>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4809,61
498,05</t>
  </si>
  <si>
    <t>165,31
9,29</t>
  </si>
  <si>
    <t xml:space="preserve">12.31. Утепление покрытий плитами: из минеральной ваты или перлита на битумной мастике: ОЗП=16,45; ЭМ=9,01; ЗПМ=16,45; МАТ=6,8
 </t>
  </si>
  <si>
    <t>4298
444</t>
  </si>
  <si>
    <t>52,371
0,6875</t>
  </si>
  <si>
    <t>151,04
1,98</t>
  </si>
  <si>
    <t>ФЕР12-01-013-04
--------------------
Приказ Минстроя РФ от 30.01.14 №31/пр</t>
  </si>
  <si>
    <t xml:space="preserve">Утепление покрытий плитами: на каждый последующий слой добавлять к расценке 12-01-013-03, 100 м2 утепляемого покрытия
(толщина-250мм ПЗ=4 (ОЗП=4; ЭМ=4 к расх.; ЗПМ=4; МАТ=4 к расх.; ТЗ=4; ТЗМ=4);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</si>
  <si>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18002,38
1542,47</t>
  </si>
  <si>
    <t>632,75
37,15</t>
  </si>
  <si>
    <t>16443
1760</t>
  </si>
  <si>
    <t>162,196
2,75</t>
  </si>
  <si>
    <t>467,77
7,93</t>
  </si>
  <si>
    <t>ФССЦ-104-0004
--------------------
Приказ Минстроя России от 12.11.14 №703/пр</t>
  </si>
  <si>
    <t xml:space="preserve">Плиты из минеральной ваты: на синтетическом связующем М-125 (ГОСТ 9573-96), м3
 </t>
  </si>
  <si>
    <t xml:space="preserve">Плиты из минеральной ваты:на синтетическом связующем М-125 (ГОСТ 9573-82); МАТ=5,854
 </t>
  </si>
  <si>
    <t>ТССЦ-104-9100-91004
--------------------
И8</t>
  </si>
  <si>
    <t xml:space="preserve">Плиты теплоизоляционные энергетические гидрофобизированные базальтовые: ПТЭ-125 , размером 2000х1000х50 мм 3866.28/5,58, м3
 </t>
  </si>
  <si>
    <t>74,263
72,1*1,03</t>
  </si>
  <si>
    <t xml:space="preserve">                                   Дополнительное утепление по периметру</t>
  </si>
  <si>
    <t>0,795
79,5/100</t>
  </si>
  <si>
    <t>1180
115</t>
  </si>
  <si>
    <t>41,63
0,55</t>
  </si>
  <si>
    <t xml:space="preserve">Утепление покрытий плитами: на каждый последующий слой добавлять к расценке 12-01-013-03, 100 м2 утепляемого покрытия
(При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</si>
  <si>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4500,6
385,62</t>
  </si>
  <si>
    <t>158,19
9,29</t>
  </si>
  <si>
    <t>1135
115</t>
  </si>
  <si>
    <t>40,549
0,6875</t>
  </si>
  <si>
    <t>32,24
0,55</t>
  </si>
  <si>
    <t>8,1885
7,95*1,03</t>
  </si>
  <si>
    <t>ТССЦ-104-9221-90001</t>
  </si>
  <si>
    <t xml:space="preserve">Изоспан: Защитный материал марки А 19,42/5,58, м2
 </t>
  </si>
  <si>
    <t>ФЕР10-01-023-01
--------------------
Приказ Минстроя РФ от 30.01.14 №31/пр</t>
  </si>
  <si>
    <t xml:space="preserve">Укладка ходовых досок, 100 м ходов
(При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</si>
  <si>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0,345
34,5/100</t>
  </si>
  <si>
    <t>1059,33
36,62</t>
  </si>
  <si>
    <t>15,56
1,35</t>
  </si>
  <si>
    <t xml:space="preserve">10.54. Укладка ходовых досок: ОЗП=16,45; ЭМ=10,88; ЗПМ=16,45; МАТ=5,34
 </t>
  </si>
  <si>
    <t>4,37
0,1</t>
  </si>
  <si>
    <t>1,51
0,03</t>
  </si>
  <si>
    <t>ФЕР26-02-018-03
--------------------
Приказ Минстроя РФ от 30.01.14 №31/пр</t>
  </si>
  <si>
    <t xml:space="preserve">Огнебиозащитное покрытие деревянных конструкций составом"Пирилакс" любой модификации при помощи аэрозольно-капельного распыления для обеспечивания: для обеспечения показателей пожарной опасности древесины Г1, РП1, В1, Д2, Т2, по НПБ 244 и для получения трудногорючей и медленно распространяющей пламя древесины по ГОСТ 12.1.044, 100 м2 обрабатываемой поверхности
(При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</si>
  <si>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300,34
97</t>
  </si>
  <si>
    <t>201,49
2,46</t>
  </si>
  <si>
    <t xml:space="preserve">26.104 Огнебиозащитное покрытие деревянных конструкций составами 'Пирилакс' (любой модификации): ОЗП=16,45; ЭМ=11,16; ЗПМ=16,45; МАТ=19,16
 </t>
  </si>
  <si>
    <t>8671
148</t>
  </si>
  <si>
    <t>10,2005
0,2125</t>
  </si>
  <si>
    <t>39,31
0,82</t>
  </si>
  <si>
    <t>ФССЦ-113-8070
--------------------
Приказ Минстроя России от 12.11.14 №703/пр</t>
  </si>
  <si>
    <t xml:space="preserve">Антисептик-антипирен «ПИРИЛАКС-ТЕРМА» для древесины; МАТ=10,697
 </t>
  </si>
  <si>
    <t xml:space="preserve">Установка люков в перекрытиях, площадь проема до 2 м2, 100 м2 проемов
(При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</si>
  <si>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52500,52
1183,73</t>
  </si>
  <si>
    <t>1256,5
163,53</t>
  </si>
  <si>
    <t>273
49</t>
  </si>
  <si>
    <t>139,9205
12,1125</t>
  </si>
  <si>
    <t>2,59
0,22</t>
  </si>
  <si>
    <t>ФЕРр56-23-1
--------------------
Приказ Минстроя РФ от 30.01.14 №31/пр</t>
  </si>
  <si>
    <t xml:space="preserve">Обрамление проемов угловой сталью, 1 т
НР 70%=82%*0.85 от ФОТ
СП 50%=62%*0.8 от ФОТ
 </t>
  </si>
  <si>
    <t>6729,28
394,68</t>
  </si>
  <si>
    <t>24,08
5,13</t>
  </si>
  <si>
    <t xml:space="preserve">82.51 Обрамление проемов угловой сталью: ОЗП=16,45; ЭМ=8,55; ЗПМ=16,45; МАТ=6,14
 </t>
  </si>
  <si>
    <t>44
0,38</t>
  </si>
  <si>
    <t>2,26
0,02</t>
  </si>
  <si>
    <t>Итого прямые затраты по разделу в ценах 2001г.</t>
  </si>
  <si>
    <t>3541
219</t>
  </si>
  <si>
    <t>947,88
16,45</t>
  </si>
  <si>
    <t>Итого прямые затраты по разделу с учетом индексов, в текущих ценах</t>
  </si>
  <si>
    <t>33527
3602</t>
  </si>
  <si>
    <t>Накладные расходы</t>
  </si>
  <si>
    <t>Сметная прибыль</t>
  </si>
  <si>
    <t>Итоги по разделу 1 Перекрытие :</t>
  </si>
  <si>
    <t xml:space="preserve">  Прочие ремонтно-строительные работы</t>
  </si>
  <si>
    <t xml:space="preserve">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</si>
  <si>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 xml:space="preserve">  Деревянные конструкции</t>
  </si>
  <si>
    <t>5,9
0,39</t>
  </si>
  <si>
    <t xml:space="preserve">  Крыши, кровли (ремонтно-строительные)</t>
  </si>
  <si>
    <t xml:space="preserve">  Материалы</t>
  </si>
  <si>
    <t xml:space="preserve">  Кровли</t>
  </si>
  <si>
    <t>692,68
11,01</t>
  </si>
  <si>
    <t xml:space="preserve">  Теплоизоляционные работы</t>
  </si>
  <si>
    <t xml:space="preserve">  Проемы (ремонтно-строительные)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</si>
  <si>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</si>
  <si>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</si>
  <si>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</si>
  <si>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</si>
  <si>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</si>
  <si>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</si>
  <si>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</si>
  <si>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Перекрытие</t>
  </si>
  <si>
    <t xml:space="preserve">                           Раздел 2. Доставка</t>
  </si>
  <si>
    <t>ФССЦпг03-02-01-100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</si>
  <si>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 I класс груза, 1 т груза
НР 0% от ФОТ
СП 0%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</si>
  <si>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км.: I класс груза; ЭМ=11,42
 </t>
  </si>
  <si>
    <t>ФССЦпг03-02-02-100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</si>
  <si>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 II класс груза, 1 т груза
НР 0% от ФОТ
СП 0%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</si>
  <si>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км.: II класс груза; ЭМ=11,42
 </t>
  </si>
  <si>
    <t>ФССЦпг03-02-04-100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</si>
  <si>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 IV класс груза, 1 т груза
НР 0% от ФОТ
СП 0%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</si>
  <si>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км.: IV класс груза; ЭМ=11,42
 </t>
  </si>
  <si>
    <t>Итоги по разделу 2 Доставка :</t>
  </si>
  <si>
    <t xml:space="preserve">  Перевозка грузов автотранспортом</t>
  </si>
  <si>
    <t xml:space="preserve">  Итого по разделу 2 Доставка</t>
  </si>
  <si>
    <t>Итого прямые затраты по смете в ценах 2001г.</t>
  </si>
  <si>
    <t>5903
219</t>
  </si>
  <si>
    <t>Итого прямые затраты по смете с учетом индексов, в текущих ценах</t>
  </si>
  <si>
    <t>60500
3602</t>
  </si>
  <si>
    <t>Итоги по смете:</t>
  </si>
  <si>
    <t xml:space="preserve">  ВСЕГО по смете</t>
  </si>
  <si>
    <t>на   Утепление чердачного перекрытия</t>
  </si>
  <si>
    <t>Составлен(а) в текущих ценах по состоянию на 2 кв. 2015года</t>
  </si>
  <si>
    <t>Капитальный ремонт многоквартирного  дома по адресу: Томская область, Асиновский район, г.Асино, ул. Ленина, 23</t>
  </si>
  <si>
    <r>
      <t xml:space="preserve">Стоимость единицы                                        </t>
    </r>
    <r>
      <rPr>
        <i/>
        <sz val="9"/>
        <rFont val="Times New Roman"/>
        <family val="1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</si>
  <si>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9"/>
        <rFont val="Times New Roman"/>
        <family val="1"/>
      </rPr>
      <t>(в текущем уровне цен)</t>
    </r>
  </si>
  <si>
    <t xml:space="preserve">Антисептик-антипирен «ПИРИЛАКС-ТЕРМА» для древесины, кг
</t>
  </si>
  <si>
    <t>Проведена проверка достоверности определения сметной стоимости</t>
  </si>
  <si>
    <t xml:space="preserve">Составил:____________________________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</si>
</sst>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54">
    <font>
      <sz val="10"/>
      <name val="Arial Cyr"/>
      <family val="0"/>
    </font>
    <font>
      <b/>
      <sz val="10"/>
      <name val="Arial Cyr"/>
      <family val="0"/>
    </font>
    <font>
      <sz val="10"/>
      <name val="Arial Unicode MS"/>
      <family val="2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0"/>
      <color indexed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i/>
      <u val="single"/>
      <sz val="10"/>
      <name val="Arial Cyr"/>
      <family val="0"/>
    </font>
    <font>
      <i/>
      <sz val="10"/>
      <name val="Arial Cyr"/>
      <family val="0"/>
    </font>
    <font>
      <sz val="9"/>
      <name val="Times New Roman"/>
      <family val="1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6" fillId="0" borderId="1">
      <alignment horizontal="center"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2" applyNumberFormat="0" applyAlignment="0" applyProtection="0"/>
    <xf numFmtId="0" fontId="6" fillId="0" borderId="1">
      <alignment horizontal="center"/>
      <protection/>
    </xf>
    <xf numFmtId="0" fontId="38" fillId="26" borderId="3" applyNumberFormat="0" applyAlignment="0" applyProtection="0"/>
    <xf numFmtId="0" fontId="39" fillId="26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6" fillId="0" borderId="0">
      <alignment horizontal="right" vertical="top" wrapText="1"/>
      <protection/>
    </xf>
    <xf numFmtId="0" fontId="44" fillId="27" borderId="8" applyNumberFormat="0" applyAlignment="0" applyProtection="0"/>
    <xf numFmtId="0" fontId="6" fillId="0" borderId="1">
      <alignment horizontal="center" wrapText="1"/>
      <protection/>
    </xf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6" fillId="0" borderId="1">
      <alignment horizontal="center"/>
      <protection/>
    </xf>
    <xf numFmtId="0" fontId="1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49" fillId="0" borderId="10" applyNumberFormat="0" applyFill="0" applyAlignment="0" applyProtection="0"/>
    <xf numFmtId="0" fontId="6" fillId="0" borderId="0">
      <alignment horizontal="center" vertical="top" wrapText="1"/>
      <protection/>
    </xf>
    <xf numFmtId="0" fontId="50" fillId="0" borderId="0" applyNumberFormat="0" applyFill="0" applyBorder="0" applyAlignment="0" applyProtection="0"/>
    <xf numFmtId="0" fontId="6" fillId="0" borderId="0" applyProtection="0">
      <alignment horizontal="right" indent="1"/>
    </xf>
    <xf numFmtId="0" fontId="6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 horizontal="left" vertical="top"/>
      <protection/>
    </xf>
    <xf numFmtId="0" fontId="51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44" applyAlignment="1" applyProtection="1">
      <alignment/>
      <protection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6" fillId="0" borderId="0" xfId="72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wrapText="1"/>
    </xf>
    <xf numFmtId="0" fontId="11" fillId="0" borderId="16" xfId="0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0" fontId="12" fillId="0" borderId="16" xfId="0" applyFont="1" applyBorder="1" applyAlignment="1">
      <alignment wrapText="1"/>
    </xf>
    <xf numFmtId="49" fontId="0" fillId="0" borderId="17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49" fontId="0" fillId="0" borderId="17" xfId="0" applyNumberFormat="1" applyBorder="1" applyAlignment="1">
      <alignment wrapText="1"/>
    </xf>
    <xf numFmtId="0" fontId="8" fillId="0" borderId="16" xfId="0" applyFont="1" applyBorder="1" applyAlignment="1">
      <alignment wrapText="1"/>
    </xf>
    <xf numFmtId="0" fontId="6" fillId="0" borderId="15" xfId="72" applyBorder="1" applyAlignment="1">
      <alignment horizontal="center" vertical="top" wrapText="1"/>
      <protection/>
    </xf>
    <xf numFmtId="49" fontId="0" fillId="0" borderId="16" xfId="0" applyNumberFormat="1" applyBorder="1" applyAlignment="1">
      <alignment wrapText="1"/>
    </xf>
    <xf numFmtId="0" fontId="0" fillId="0" borderId="16" xfId="0" applyFont="1" applyBorder="1" applyAlignment="1">
      <alignment/>
    </xf>
    <xf numFmtId="49" fontId="11" fillId="0" borderId="16" xfId="0" applyNumberFormat="1" applyFont="1" applyBorder="1" applyAlignment="1">
      <alignment wrapText="1"/>
    </xf>
    <xf numFmtId="0" fontId="6" fillId="0" borderId="18" xfId="72" applyBorder="1" applyAlignment="1">
      <alignment horizontal="center" vertical="top" wrapText="1"/>
      <protection/>
    </xf>
    <xf numFmtId="49" fontId="0" fillId="0" borderId="18" xfId="0" applyNumberFormat="1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54" applyFont="1" applyBorder="1" applyAlignment="1">
      <alignment horizontal="center" wrapText="1"/>
      <protection/>
    </xf>
    <xf numFmtId="0" fontId="13" fillId="0" borderId="0" xfId="0" applyFont="1" applyAlignment="1">
      <alignment horizontal="center" vertical="top"/>
    </xf>
    <xf numFmtId="0" fontId="13" fillId="0" borderId="0" xfId="68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68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16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5" fillId="0" borderId="0" xfId="68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20" xfId="68" applyFont="1" applyBorder="1" applyAlignment="1">
      <alignment horizontal="left"/>
    </xf>
    <xf numFmtId="0" fontId="13" fillId="0" borderId="20" xfId="0" applyFont="1" applyBorder="1" applyAlignment="1">
      <alignment horizontal="center" vertical="top"/>
    </xf>
    <xf numFmtId="0" fontId="13" fillId="0" borderId="0" xfId="0" applyFont="1" applyBorder="1" applyAlignment="1">
      <alignment horizontal="left"/>
    </xf>
    <xf numFmtId="0" fontId="16" fillId="0" borderId="0" xfId="0" applyFont="1" applyAlignment="1">
      <alignment horizontal="center" vertical="top"/>
    </xf>
    <xf numFmtId="0" fontId="13" fillId="0" borderId="0" xfId="68" applyFont="1" applyAlignment="1" quotePrefix="1">
      <alignment horizontal="left"/>
    </xf>
    <xf numFmtId="0" fontId="13" fillId="0" borderId="0" xfId="69" applyFont="1" applyAlignment="1">
      <alignment horizontal="left"/>
      <protection/>
    </xf>
    <xf numFmtId="0" fontId="13" fillId="0" borderId="0" xfId="0" applyFont="1" applyAlignment="1">
      <alignment horizontal="right" vertical="top"/>
    </xf>
    <xf numFmtId="0" fontId="13" fillId="0" borderId="20" xfId="0" applyFont="1" applyBorder="1" applyAlignment="1">
      <alignment horizontal="right" vertical="top"/>
    </xf>
    <xf numFmtId="0" fontId="13" fillId="0" borderId="0" xfId="0" applyFont="1" applyBorder="1" applyAlignment="1">
      <alignment horizontal="right" vertical="top"/>
    </xf>
    <xf numFmtId="0" fontId="13" fillId="0" borderId="0" xfId="0" applyFont="1" applyBorder="1" applyAlignment="1" quotePrefix="1">
      <alignment horizontal="right" vertical="top"/>
    </xf>
    <xf numFmtId="0" fontId="13" fillId="0" borderId="0" xfId="0" applyFont="1" applyFill="1" applyBorder="1" applyAlignment="1" quotePrefix="1">
      <alignment horizontal="left" vertical="top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 quotePrefix="1">
      <alignment horizontal="left" vertical="top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54" applyFont="1" applyBorder="1" applyAlignment="1">
      <alignment horizontal="center" wrapText="1"/>
      <protection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NumberFormat="1" applyFont="1" applyBorder="1" applyAlignment="1">
      <alignment horizontal="right" vertical="top" wrapText="1"/>
    </xf>
    <xf numFmtId="0" fontId="13" fillId="0" borderId="1" xfId="52" applyFont="1" applyBorder="1" applyAlignment="1">
      <alignment horizontal="right" vertical="top" wrapText="1"/>
      <protection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right" vertical="top" wrapText="1"/>
    </xf>
    <xf numFmtId="0" fontId="13" fillId="0" borderId="0" xfId="72" applyFont="1" applyAlignment="1">
      <alignment horizontal="left" vertical="top"/>
      <protection/>
    </xf>
    <xf numFmtId="0" fontId="13" fillId="0" borderId="1" xfId="52" applyFont="1" applyBorder="1" applyAlignment="1">
      <alignment horizontal="left" vertical="top" wrapText="1"/>
      <protection/>
    </xf>
    <xf numFmtId="0" fontId="13" fillId="0" borderId="1" xfId="0" applyFont="1" applyBorder="1" applyAlignment="1">
      <alignment horizontal="left" vertical="top" wrapText="1"/>
    </xf>
    <xf numFmtId="0" fontId="15" fillId="0" borderId="1" xfId="52" applyFont="1" applyBorder="1" applyAlignment="1">
      <alignment horizontal="left" vertical="top" wrapText="1"/>
      <protection/>
    </xf>
    <xf numFmtId="0" fontId="15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3" fillId="0" borderId="0" xfId="68" applyFont="1" applyAlignment="1">
      <alignment horizontal="left"/>
    </xf>
    <xf numFmtId="0" fontId="13" fillId="0" borderId="20" xfId="68" applyFont="1" applyBorder="1">
      <alignment horizontal="right" indent="1"/>
    </xf>
    <xf numFmtId="0" fontId="13" fillId="0" borderId="21" xfId="68" applyFont="1" applyBorder="1">
      <alignment horizontal="right" indent="1"/>
    </xf>
    <xf numFmtId="0" fontId="13" fillId="0" borderId="22" xfId="0" applyFont="1" applyBorder="1" applyAlignment="1" quotePrefix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3" xfId="0" applyFont="1" applyBorder="1" applyAlignment="1" quotePrefix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6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2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2" fillId="0" borderId="0" xfId="0" applyFont="1" applyAlignment="1">
      <alignment horizontal="left" vertical="top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Титул_Лок.См.Расч.Баз.-Инд.Методом" xfId="69"/>
    <cellStyle name="Comma" xfId="70"/>
    <cellStyle name="Comma [0]" xfId="71"/>
    <cellStyle name="Хвост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279</xdr:row>
      <xdr:rowOff>0</xdr:rowOff>
    </xdr:from>
    <xdr:ext cx="342900" cy="304800"/>
    <xdr:sp>
      <xdr:nvSpPr>
        <xdr:cNvPr id="1" name="AutoShape 2" descr="Выделение примера в справке."/>
        <xdr:cNvSpPr>
          <a:spLocks noChangeAspect="1"/>
        </xdr:cNvSpPr>
      </xdr:nvSpPr>
      <xdr:spPr>
        <a:xfrm>
          <a:off x="15430500" y="46091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300</xdr:row>
      <xdr:rowOff>0</xdr:rowOff>
    </xdr:from>
    <xdr:ext cx="342900" cy="333375"/>
    <xdr:sp>
      <xdr:nvSpPr>
        <xdr:cNvPr id="2" name="AutoShape 3" descr="Токио—Сибуя"/>
        <xdr:cNvSpPr>
          <a:spLocks noChangeAspect="1"/>
        </xdr:cNvSpPr>
      </xdr:nvSpPr>
      <xdr:spPr>
        <a:xfrm>
          <a:off x="1543050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300</xdr:row>
      <xdr:rowOff>0</xdr:rowOff>
    </xdr:from>
    <xdr:ext cx="342900" cy="333375"/>
    <xdr:sp>
      <xdr:nvSpPr>
        <xdr:cNvPr id="3" name="AutoShape 4" descr="Токио—Сибуя"/>
        <xdr:cNvSpPr>
          <a:spLocks noChangeAspect="1"/>
        </xdr:cNvSpPr>
      </xdr:nvSpPr>
      <xdr:spPr>
        <a:xfrm>
          <a:off x="15782925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300</xdr:row>
      <xdr:rowOff>0</xdr:rowOff>
    </xdr:from>
    <xdr:ext cx="342900" cy="333375"/>
    <xdr:sp>
      <xdr:nvSpPr>
        <xdr:cNvPr id="4" name="AutoShape 5" descr="Токио—Сибуя"/>
        <xdr:cNvSpPr>
          <a:spLocks noChangeAspect="1"/>
        </xdr:cNvSpPr>
      </xdr:nvSpPr>
      <xdr:spPr>
        <a:xfrm>
          <a:off x="1613535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303</xdr:row>
      <xdr:rowOff>0</xdr:rowOff>
    </xdr:from>
    <xdr:ext cx="342900" cy="333375"/>
    <xdr:sp>
      <xdr:nvSpPr>
        <xdr:cNvPr id="5" name="AutoShape 6" descr="Токио—Сибуя"/>
        <xdr:cNvSpPr>
          <a:spLocks noChangeAspect="1"/>
        </xdr:cNvSpPr>
      </xdr:nvSpPr>
      <xdr:spPr>
        <a:xfrm>
          <a:off x="1543050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303</xdr:row>
      <xdr:rowOff>0</xdr:rowOff>
    </xdr:from>
    <xdr:ext cx="342900" cy="333375"/>
    <xdr:sp>
      <xdr:nvSpPr>
        <xdr:cNvPr id="6" name="AutoShape 7" descr="Токио—Сибуя"/>
        <xdr:cNvSpPr>
          <a:spLocks noChangeAspect="1"/>
        </xdr:cNvSpPr>
      </xdr:nvSpPr>
      <xdr:spPr>
        <a:xfrm>
          <a:off x="15782925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303</xdr:row>
      <xdr:rowOff>0</xdr:rowOff>
    </xdr:from>
    <xdr:ext cx="342900" cy="333375"/>
    <xdr:sp>
      <xdr:nvSpPr>
        <xdr:cNvPr id="7" name="AutoShape 8" descr="Токио—Сибуя"/>
        <xdr:cNvSpPr>
          <a:spLocks noChangeAspect="1"/>
        </xdr:cNvSpPr>
      </xdr:nvSpPr>
      <xdr:spPr>
        <a:xfrm>
          <a:off x="1613535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4"/>
  <sheetViews>
    <sheetView showGridLines="0" tabSelected="1" zoomScale="104" zoomScaleNormal="104" zoomScalePageLayoutView="0" workbookViewId="0" topLeftCell="A77">
      <selection activeCell="C105" sqref="C105"/>
    </sheetView>
  </sheetViews>
  <sheetFormatPr defaultColWidth="9.00390625" defaultRowHeight="12.75"/>
  <cols>
    <col min="1" max="1" width="3.375" style="47" customWidth="1"/>
    <col min="2" max="2" width="16.375" style="47" customWidth="1"/>
    <col min="3" max="3" width="30.875" style="47" customWidth="1"/>
    <col min="4" max="4" width="6.875" style="47" customWidth="1"/>
    <col min="5" max="5" width="10.625" style="48" customWidth="1"/>
    <col min="6" max="6" width="10.375" style="48" customWidth="1"/>
    <col min="7" max="7" width="9.875" style="48" customWidth="1"/>
    <col min="8" max="8" width="20.25390625" style="48" customWidth="1"/>
    <col min="9" max="9" width="8.375" style="48" customWidth="1"/>
    <col min="10" max="10" width="8.125" style="48" customWidth="1"/>
    <col min="11" max="11" width="10.125" style="48" customWidth="1"/>
    <col min="12" max="12" width="9.875" style="48" customWidth="1"/>
    <col min="13" max="13" width="7.375" style="48" customWidth="1"/>
    <col min="14" max="14" width="6.875" style="46" customWidth="1"/>
    <col min="15" max="15" width="9.125" style="46" customWidth="1"/>
    <col min="16" max="16" width="19.75390625" style="46" customWidth="1"/>
    <col min="17" max="16384" width="9.125" style="46" customWidth="1"/>
  </cols>
  <sheetData>
    <row r="1" spans="1:13" s="49" customFormat="1" ht="12">
      <c r="A1" s="52"/>
      <c r="B1" s="53"/>
      <c r="C1" s="52"/>
      <c r="E1" s="54"/>
      <c r="F1" s="55" t="s">
        <v>470</v>
      </c>
      <c r="G1" s="54"/>
      <c r="H1" s="56"/>
      <c r="I1" s="52"/>
      <c r="J1" s="52"/>
      <c r="K1" s="52"/>
      <c r="L1" s="52"/>
      <c r="M1" s="52"/>
    </row>
    <row r="2" spans="1:13" s="49" customFormat="1" ht="12">
      <c r="A2" s="57" t="s">
        <v>296</v>
      </c>
      <c r="B2" s="53"/>
      <c r="D2" s="56"/>
      <c r="F2" s="58" t="s">
        <v>81</v>
      </c>
      <c r="G2" s="58"/>
      <c r="I2" s="59"/>
      <c r="J2" s="57"/>
      <c r="K2" s="57" t="s">
        <v>297</v>
      </c>
      <c r="L2" s="57"/>
      <c r="M2" s="52"/>
    </row>
    <row r="3" spans="1:13" s="49" customFormat="1" ht="12">
      <c r="A3" s="57" t="s">
        <v>298</v>
      </c>
      <c r="E3" s="52"/>
      <c r="F3" s="52"/>
      <c r="G3" s="52"/>
      <c r="H3" s="52"/>
      <c r="I3" s="52"/>
      <c r="J3" s="57"/>
      <c r="K3" s="57" t="s">
        <v>6</v>
      </c>
      <c r="L3" s="57"/>
      <c r="M3" s="52"/>
    </row>
    <row r="4" spans="1:13" s="49" customFormat="1" ht="12">
      <c r="A4" s="52"/>
      <c r="B4" s="52"/>
      <c r="C4" s="52"/>
      <c r="F4" s="60" t="s">
        <v>314</v>
      </c>
      <c r="G4" s="52"/>
      <c r="I4" s="52"/>
      <c r="J4" s="52"/>
      <c r="K4" s="52"/>
      <c r="L4" s="52"/>
      <c r="M4" s="52"/>
    </row>
    <row r="5" spans="1:13" s="49" customFormat="1" ht="12">
      <c r="A5" s="52"/>
      <c r="B5" s="52"/>
      <c r="C5" s="52"/>
      <c r="F5" s="52" t="s">
        <v>82</v>
      </c>
      <c r="G5" s="52"/>
      <c r="I5" s="52"/>
      <c r="J5" s="52"/>
      <c r="K5" s="52"/>
      <c r="L5" s="52"/>
      <c r="M5" s="52"/>
    </row>
    <row r="6" spans="1:13" s="49" customFormat="1" ht="12">
      <c r="A6" s="52"/>
      <c r="B6" s="52"/>
      <c r="C6" s="52"/>
      <c r="E6" s="52"/>
      <c r="F6" s="52"/>
      <c r="G6" s="52"/>
      <c r="H6" s="52"/>
      <c r="I6" s="52"/>
      <c r="J6" s="52"/>
      <c r="K6" s="52"/>
      <c r="L6" s="52"/>
      <c r="M6" s="52"/>
    </row>
    <row r="7" spans="1:13" s="49" customFormat="1" ht="12">
      <c r="A7" s="52"/>
      <c r="B7" s="52"/>
      <c r="C7" s="61"/>
      <c r="D7" s="62" t="s">
        <v>468</v>
      </c>
      <c r="E7" s="63"/>
      <c r="F7" s="63"/>
      <c r="G7" s="63"/>
      <c r="H7" s="63"/>
      <c r="I7" s="59"/>
      <c r="J7" s="59"/>
      <c r="K7" s="59"/>
      <c r="L7" s="59"/>
      <c r="M7" s="52"/>
    </row>
    <row r="8" spans="1:13" s="49" customFormat="1" ht="12">
      <c r="A8" s="52"/>
      <c r="B8" s="52"/>
      <c r="C8" s="52"/>
      <c r="D8" s="64" t="s">
        <v>312</v>
      </c>
      <c r="E8" s="58"/>
      <c r="F8" s="58"/>
      <c r="G8" s="58"/>
      <c r="I8" s="59"/>
      <c r="J8" s="59"/>
      <c r="K8" s="59"/>
      <c r="L8" s="59"/>
      <c r="M8" s="52"/>
    </row>
    <row r="9" spans="1:13" s="49" customFormat="1" ht="7.5" customHeight="1">
      <c r="A9" s="65"/>
      <c r="B9" s="65"/>
      <c r="C9" s="52"/>
      <c r="E9" s="52"/>
      <c r="F9" s="52"/>
      <c r="G9" s="52"/>
      <c r="H9" s="52"/>
      <c r="I9" s="52"/>
      <c r="J9" s="52"/>
      <c r="M9" s="52"/>
    </row>
    <row r="10" spans="1:14" ht="12">
      <c r="A10" s="93" t="s">
        <v>315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</row>
    <row r="11" spans="1:10" ht="12">
      <c r="A11" s="66" t="s">
        <v>301</v>
      </c>
      <c r="B11" s="67"/>
      <c r="C11" s="94">
        <v>916812</v>
      </c>
      <c r="D11" s="94"/>
      <c r="E11" s="94"/>
      <c r="F11" s="57" t="s">
        <v>300</v>
      </c>
      <c r="G11" s="68"/>
      <c r="H11" s="68"/>
      <c r="I11" s="68"/>
      <c r="J11" s="68"/>
    </row>
    <row r="12" spans="1:12" ht="12">
      <c r="A12" s="66" t="s">
        <v>311</v>
      </c>
      <c r="B12" s="67"/>
      <c r="C12" s="69"/>
      <c r="D12" s="95">
        <v>144662</v>
      </c>
      <c r="E12" s="95"/>
      <c r="F12" s="57" t="s">
        <v>300</v>
      </c>
      <c r="G12" s="68"/>
      <c r="H12" s="68"/>
      <c r="I12" s="114" t="s">
        <v>474</v>
      </c>
      <c r="J12" s="114"/>
      <c r="K12" s="114"/>
      <c r="L12" s="114"/>
    </row>
    <row r="13" spans="1:12" ht="12">
      <c r="A13" s="66" t="s">
        <v>469</v>
      </c>
      <c r="B13" s="46"/>
      <c r="C13" s="70"/>
      <c r="D13" s="71"/>
      <c r="E13" s="72"/>
      <c r="F13" s="73"/>
      <c r="G13" s="74"/>
      <c r="H13" s="74"/>
      <c r="I13" s="114"/>
      <c r="J13" s="114"/>
      <c r="K13" s="114"/>
      <c r="L13" s="114"/>
    </row>
    <row r="14" spans="1:14" ht="11.25" customHeight="1">
      <c r="A14" s="52"/>
      <c r="B14" s="57"/>
      <c r="C14" s="57"/>
      <c r="D14" s="52"/>
      <c r="E14" s="68"/>
      <c r="F14" s="68"/>
      <c r="G14" s="68"/>
      <c r="H14" s="69"/>
      <c r="I14" s="114"/>
      <c r="J14" s="114"/>
      <c r="K14" s="114"/>
      <c r="L14" s="114"/>
      <c r="M14" s="68"/>
      <c r="N14" s="46" t="s">
        <v>300</v>
      </c>
    </row>
    <row r="15" spans="1:14" ht="12.75" customHeight="1">
      <c r="A15" s="110" t="s">
        <v>83</v>
      </c>
      <c r="B15" s="110" t="s">
        <v>308</v>
      </c>
      <c r="C15" s="96" t="s">
        <v>313</v>
      </c>
      <c r="D15" s="96" t="s">
        <v>309</v>
      </c>
      <c r="E15" s="102" t="s">
        <v>471</v>
      </c>
      <c r="F15" s="103"/>
      <c r="G15" s="104"/>
      <c r="H15" s="96" t="s">
        <v>295</v>
      </c>
      <c r="I15" s="102" t="s">
        <v>472</v>
      </c>
      <c r="J15" s="108"/>
      <c r="K15" s="108"/>
      <c r="L15" s="99"/>
      <c r="M15" s="98" t="s">
        <v>310</v>
      </c>
      <c r="N15" s="99"/>
    </row>
    <row r="16" spans="1:14" s="50" customFormat="1" ht="38.25" customHeight="1">
      <c r="A16" s="111"/>
      <c r="B16" s="111"/>
      <c r="C16" s="111"/>
      <c r="D16" s="111"/>
      <c r="E16" s="105"/>
      <c r="F16" s="106"/>
      <c r="G16" s="107"/>
      <c r="H16" s="111"/>
      <c r="I16" s="100"/>
      <c r="J16" s="109"/>
      <c r="K16" s="109"/>
      <c r="L16" s="101"/>
      <c r="M16" s="100"/>
      <c r="N16" s="101"/>
    </row>
    <row r="17" spans="1:14" s="50" customFormat="1" ht="12.75" customHeight="1">
      <c r="A17" s="111"/>
      <c r="B17" s="111"/>
      <c r="C17" s="111"/>
      <c r="D17" s="111"/>
      <c r="E17" s="75" t="s">
        <v>303</v>
      </c>
      <c r="F17" s="75" t="s">
        <v>305</v>
      </c>
      <c r="G17" s="96" t="s">
        <v>307</v>
      </c>
      <c r="H17" s="111"/>
      <c r="I17" s="96" t="s">
        <v>303</v>
      </c>
      <c r="J17" s="96" t="s">
        <v>306</v>
      </c>
      <c r="K17" s="75" t="s">
        <v>305</v>
      </c>
      <c r="L17" s="96" t="s">
        <v>307</v>
      </c>
      <c r="M17" s="110" t="s">
        <v>299</v>
      </c>
      <c r="N17" s="96" t="s">
        <v>303</v>
      </c>
    </row>
    <row r="18" spans="1:14" s="50" customFormat="1" ht="11.25" customHeight="1">
      <c r="A18" s="97"/>
      <c r="B18" s="97"/>
      <c r="C18" s="97"/>
      <c r="D18" s="97"/>
      <c r="E18" s="76" t="s">
        <v>302</v>
      </c>
      <c r="F18" s="75" t="s">
        <v>304</v>
      </c>
      <c r="G18" s="97"/>
      <c r="H18" s="97"/>
      <c r="I18" s="97"/>
      <c r="J18" s="97"/>
      <c r="K18" s="75" t="s">
        <v>304</v>
      </c>
      <c r="L18" s="97"/>
      <c r="M18" s="97"/>
      <c r="N18" s="97"/>
    </row>
    <row r="19" spans="1:20" ht="12">
      <c r="A19" s="77">
        <v>1</v>
      </c>
      <c r="B19" s="77">
        <v>2</v>
      </c>
      <c r="C19" s="77">
        <v>3</v>
      </c>
      <c r="D19" s="77">
        <v>4</v>
      </c>
      <c r="E19" s="77">
        <v>5</v>
      </c>
      <c r="F19" s="77">
        <v>6</v>
      </c>
      <c r="G19" s="77">
        <v>7</v>
      </c>
      <c r="H19" s="77">
        <v>8</v>
      </c>
      <c r="I19" s="77">
        <v>9</v>
      </c>
      <c r="J19" s="77">
        <v>10</v>
      </c>
      <c r="K19" s="77">
        <v>11</v>
      </c>
      <c r="L19" s="77">
        <v>12</v>
      </c>
      <c r="M19" s="77">
        <v>13</v>
      </c>
      <c r="N19" s="77">
        <v>14</v>
      </c>
      <c r="O19" s="51"/>
      <c r="P19" s="51"/>
      <c r="Q19" s="51"/>
      <c r="R19" s="51"/>
      <c r="S19" s="51"/>
      <c r="T19" s="51"/>
    </row>
    <row r="20" spans="1:14" ht="17.25" customHeight="1">
      <c r="A20" s="91" t="s">
        <v>317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</row>
    <row r="21" spans="1:14" ht="17.25" customHeight="1">
      <c r="A21" s="92" t="s">
        <v>318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</row>
    <row r="22" spans="1:14" ht="60">
      <c r="A22" s="78">
        <v>1</v>
      </c>
      <c r="B22" s="79" t="s">
        <v>319</v>
      </c>
      <c r="C22" s="79" t="s">
        <v>320</v>
      </c>
      <c r="D22" s="78" t="s">
        <v>321</v>
      </c>
      <c r="E22" s="80" t="s">
        <v>322</v>
      </c>
      <c r="F22" s="80"/>
      <c r="G22" s="80"/>
      <c r="H22" s="81" t="s">
        <v>323</v>
      </c>
      <c r="I22" s="82">
        <v>11795</v>
      </c>
      <c r="J22" s="80">
        <v>11795</v>
      </c>
      <c r="K22" s="80"/>
      <c r="L22" s="80" t="str">
        <f>IF(0.46144*0=0," ",TEXT(,ROUND((0.46144*0*1),2)))</f>
        <v> </v>
      </c>
      <c r="M22" s="80">
        <v>214.32</v>
      </c>
      <c r="N22" s="80">
        <v>98.9</v>
      </c>
    </row>
    <row r="23" spans="1:14" ht="60">
      <c r="A23" s="78">
        <v>2</v>
      </c>
      <c r="B23" s="79" t="s">
        <v>324</v>
      </c>
      <c r="C23" s="79" t="s">
        <v>325</v>
      </c>
      <c r="D23" s="78" t="s">
        <v>326</v>
      </c>
      <c r="E23" s="80" t="s">
        <v>327</v>
      </c>
      <c r="F23" s="80" t="s">
        <v>328</v>
      </c>
      <c r="G23" s="80"/>
      <c r="H23" s="81" t="s">
        <v>329</v>
      </c>
      <c r="I23" s="82">
        <v>5466</v>
      </c>
      <c r="J23" s="80">
        <v>4524</v>
      </c>
      <c r="K23" s="80" t="s">
        <v>330</v>
      </c>
      <c r="L23" s="80" t="str">
        <f>IF(1.154*0=0," ",TEXT(,ROUND((1.154*0*1),2)))</f>
        <v> </v>
      </c>
      <c r="M23" s="80" t="s">
        <v>331</v>
      </c>
      <c r="N23" s="80" t="s">
        <v>332</v>
      </c>
    </row>
    <row r="24" spans="1:14" ht="60">
      <c r="A24" s="78">
        <v>3</v>
      </c>
      <c r="B24" s="79" t="s">
        <v>333</v>
      </c>
      <c r="C24" s="79" t="s">
        <v>334</v>
      </c>
      <c r="D24" s="78">
        <v>46.14</v>
      </c>
      <c r="E24" s="80" t="s">
        <v>335</v>
      </c>
      <c r="F24" s="80"/>
      <c r="G24" s="80">
        <v>16.4</v>
      </c>
      <c r="H24" s="81" t="s">
        <v>336</v>
      </c>
      <c r="I24" s="82">
        <v>11213</v>
      </c>
      <c r="J24" s="80">
        <v>5626</v>
      </c>
      <c r="K24" s="80"/>
      <c r="L24" s="80" t="str">
        <f>IF(46.14*16.4=0," ",TEXT(,ROUND((46.14*16.4*7.38),2)))</f>
        <v>5584,42</v>
      </c>
      <c r="M24" s="80">
        <v>1.03</v>
      </c>
      <c r="N24" s="80">
        <v>47.52</v>
      </c>
    </row>
    <row r="25" spans="1:14" ht="96">
      <c r="A25" s="78">
        <v>4</v>
      </c>
      <c r="B25" s="79" t="s">
        <v>337</v>
      </c>
      <c r="C25" s="79" t="s">
        <v>338</v>
      </c>
      <c r="D25" s="78" t="s">
        <v>339</v>
      </c>
      <c r="E25" s="80" t="s">
        <v>340</v>
      </c>
      <c r="F25" s="80" t="s">
        <v>341</v>
      </c>
      <c r="G25" s="80"/>
      <c r="H25" s="81" t="s">
        <v>342</v>
      </c>
      <c r="I25" s="82">
        <v>425</v>
      </c>
      <c r="J25" s="80">
        <v>247</v>
      </c>
      <c r="K25" s="80" t="s">
        <v>343</v>
      </c>
      <c r="L25" s="80" t="str">
        <f>IF(0.0185*0=0," ",TEXT(,ROUND((0.0185*0*8.17),2)))</f>
        <v> </v>
      </c>
      <c r="M25" s="80" t="s">
        <v>344</v>
      </c>
      <c r="N25" s="80" t="s">
        <v>345</v>
      </c>
    </row>
    <row r="26" spans="1:14" ht="17.25" customHeight="1">
      <c r="A26" s="92" t="s">
        <v>346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</row>
    <row r="27" spans="1:14" ht="72">
      <c r="A27" s="78">
        <v>5</v>
      </c>
      <c r="B27" s="79" t="s">
        <v>347</v>
      </c>
      <c r="C27" s="79" t="s">
        <v>348</v>
      </c>
      <c r="D27" s="78" t="s">
        <v>349</v>
      </c>
      <c r="E27" s="80" t="s">
        <v>350</v>
      </c>
      <c r="F27" s="80">
        <v>5.23</v>
      </c>
      <c r="G27" s="80">
        <v>883.33</v>
      </c>
      <c r="H27" s="81" t="s">
        <v>351</v>
      </c>
      <c r="I27" s="82">
        <v>14633</v>
      </c>
      <c r="J27" s="80">
        <v>1727</v>
      </c>
      <c r="K27" s="80">
        <v>171</v>
      </c>
      <c r="L27" s="80" t="str">
        <f>IF(2.884*883.33=0," ",TEXT(,ROUND((2.884*883.33*5),2)))</f>
        <v>12737,62</v>
      </c>
      <c r="M27" s="80">
        <v>4.52</v>
      </c>
      <c r="N27" s="80">
        <v>13.04</v>
      </c>
    </row>
    <row r="28" spans="1:14" ht="60">
      <c r="A28" s="78">
        <v>6</v>
      </c>
      <c r="B28" s="79" t="s">
        <v>352</v>
      </c>
      <c r="C28" s="79" t="s">
        <v>353</v>
      </c>
      <c r="D28" s="78">
        <v>-331.7</v>
      </c>
      <c r="E28" s="80">
        <v>7.46</v>
      </c>
      <c r="F28" s="80"/>
      <c r="G28" s="80">
        <v>7.46</v>
      </c>
      <c r="H28" s="81" t="s">
        <v>354</v>
      </c>
      <c r="I28" s="82">
        <v>-12368</v>
      </c>
      <c r="J28" s="80"/>
      <c r="K28" s="80"/>
      <c r="L28" s="80" t="str">
        <f>IF(-331.7*7.46=0," ",TEXT(,ROUND((-331.7*7.46*4.999),2)))</f>
        <v>-12369,94</v>
      </c>
      <c r="M28" s="80"/>
      <c r="N28" s="80"/>
    </row>
    <row r="29" spans="1:14" ht="48">
      <c r="A29" s="78">
        <v>7</v>
      </c>
      <c r="B29" s="79" t="s">
        <v>355</v>
      </c>
      <c r="C29" s="79" t="s">
        <v>356</v>
      </c>
      <c r="D29" s="78">
        <v>331.7</v>
      </c>
      <c r="E29" s="80">
        <v>2.44</v>
      </c>
      <c r="F29" s="80"/>
      <c r="G29" s="80">
        <v>2.44</v>
      </c>
      <c r="H29" s="81" t="s">
        <v>357</v>
      </c>
      <c r="I29" s="82">
        <v>4514</v>
      </c>
      <c r="J29" s="80"/>
      <c r="K29" s="80"/>
      <c r="L29" s="80" t="str">
        <f>IF(331.7*2.44=0," ",TEXT(,ROUND((331.7*2.44*5.58),2)))</f>
        <v>4516,16</v>
      </c>
      <c r="M29" s="80"/>
      <c r="N29" s="80"/>
    </row>
    <row r="30" spans="1:14" ht="132">
      <c r="A30" s="78">
        <v>8</v>
      </c>
      <c r="B30" s="79" t="s">
        <v>358</v>
      </c>
      <c r="C30" s="79" t="s">
        <v>359</v>
      </c>
      <c r="D30" s="78" t="s">
        <v>349</v>
      </c>
      <c r="E30" s="80" t="s">
        <v>360</v>
      </c>
      <c r="F30" s="80" t="s">
        <v>361</v>
      </c>
      <c r="G30" s="80">
        <v>4146.24</v>
      </c>
      <c r="H30" s="81" t="s">
        <v>362</v>
      </c>
      <c r="I30" s="82">
        <v>109234</v>
      </c>
      <c r="J30" s="80">
        <v>23622</v>
      </c>
      <c r="K30" s="80" t="s">
        <v>363</v>
      </c>
      <c r="L30" s="80" t="str">
        <f>IF(2.884*4146.24=0," ",TEXT(,ROUND((2.884*4146.24*6.8),2)))</f>
        <v>81312,74</v>
      </c>
      <c r="M30" s="80" t="s">
        <v>364</v>
      </c>
      <c r="N30" s="80" t="s">
        <v>365</v>
      </c>
    </row>
    <row r="31" spans="1:14" ht="168">
      <c r="A31" s="78">
        <v>9</v>
      </c>
      <c r="B31" s="79" t="s">
        <v>366</v>
      </c>
      <c r="C31" s="79" t="s">
        <v>367</v>
      </c>
      <c r="D31" s="78" t="s">
        <v>349</v>
      </c>
      <c r="E31" s="80" t="s">
        <v>368</v>
      </c>
      <c r="F31" s="80" t="s">
        <v>369</v>
      </c>
      <c r="G31" s="80">
        <v>15827.16</v>
      </c>
      <c r="H31" s="81" t="s">
        <v>362</v>
      </c>
      <c r="I31" s="82">
        <v>400006</v>
      </c>
      <c r="J31" s="80">
        <v>73170</v>
      </c>
      <c r="K31" s="80" t="s">
        <v>370</v>
      </c>
      <c r="L31" s="80" t="str">
        <f>IF(2.884*15827.16=0," ",TEXT(,ROUND((2.884*15827.16*6.8),2)))</f>
        <v>310389,6</v>
      </c>
      <c r="M31" s="80" t="s">
        <v>371</v>
      </c>
      <c r="N31" s="80" t="s">
        <v>372</v>
      </c>
    </row>
    <row r="32" spans="1:14" ht="60">
      <c r="A32" s="78">
        <v>10</v>
      </c>
      <c r="B32" s="79" t="s">
        <v>373</v>
      </c>
      <c r="C32" s="79" t="s">
        <v>374</v>
      </c>
      <c r="D32" s="78">
        <v>-89.11</v>
      </c>
      <c r="E32" s="80">
        <v>530</v>
      </c>
      <c r="F32" s="80"/>
      <c r="G32" s="80">
        <v>530</v>
      </c>
      <c r="H32" s="81" t="s">
        <v>375</v>
      </c>
      <c r="I32" s="82">
        <v>-276473</v>
      </c>
      <c r="J32" s="80"/>
      <c r="K32" s="80"/>
      <c r="L32" s="80" t="str">
        <f>IF(-89.11*530=0," ",TEXT(,ROUND((-89.11*530*5.854),2)))</f>
        <v>-276474,47</v>
      </c>
      <c r="M32" s="80"/>
      <c r="N32" s="80"/>
    </row>
    <row r="33" spans="1:14" ht="48">
      <c r="A33" s="78">
        <v>11</v>
      </c>
      <c r="B33" s="79" t="s">
        <v>376</v>
      </c>
      <c r="C33" s="79" t="s">
        <v>377</v>
      </c>
      <c r="D33" s="78" t="s">
        <v>378</v>
      </c>
      <c r="E33" s="80">
        <v>692.88</v>
      </c>
      <c r="F33" s="80"/>
      <c r="G33" s="80">
        <v>692.88</v>
      </c>
      <c r="H33" s="81" t="s">
        <v>357</v>
      </c>
      <c r="I33" s="82">
        <v>287119</v>
      </c>
      <c r="J33" s="80"/>
      <c r="K33" s="80"/>
      <c r="L33" s="80" t="str">
        <f>IF(74.263*692.88=0," ",TEXT(,ROUND((74.263*692.88*5.58),2)))</f>
        <v>287120,84</v>
      </c>
      <c r="M33" s="80"/>
      <c r="N33" s="80"/>
    </row>
    <row r="34" spans="1:14" ht="17.25" customHeight="1">
      <c r="A34" s="92" t="s">
        <v>379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</row>
    <row r="35" spans="1:14" ht="132">
      <c r="A35" s="78">
        <v>12</v>
      </c>
      <c r="B35" s="79" t="s">
        <v>358</v>
      </c>
      <c r="C35" s="79" t="s">
        <v>359</v>
      </c>
      <c r="D35" s="78" t="s">
        <v>380</v>
      </c>
      <c r="E35" s="80" t="s">
        <v>360</v>
      </c>
      <c r="F35" s="80" t="s">
        <v>361</v>
      </c>
      <c r="G35" s="80">
        <v>4146.24</v>
      </c>
      <c r="H35" s="81" t="s">
        <v>362</v>
      </c>
      <c r="I35" s="82">
        <v>30114</v>
      </c>
      <c r="J35" s="80">
        <v>6514</v>
      </c>
      <c r="K35" s="80" t="s">
        <v>381</v>
      </c>
      <c r="L35" s="80" t="str">
        <f>IF(0.795*4146.24=0," ",TEXT(,ROUND((0.795*4146.24*6.8),2)))</f>
        <v>22414,57</v>
      </c>
      <c r="M35" s="80" t="s">
        <v>364</v>
      </c>
      <c r="N35" s="80" t="s">
        <v>382</v>
      </c>
    </row>
    <row r="36" spans="1:14" ht="132">
      <c r="A36" s="78">
        <v>13</v>
      </c>
      <c r="B36" s="79" t="s">
        <v>366</v>
      </c>
      <c r="C36" s="79" t="s">
        <v>383</v>
      </c>
      <c r="D36" s="78" t="s">
        <v>380</v>
      </c>
      <c r="E36" s="80" t="s">
        <v>384</v>
      </c>
      <c r="F36" s="80" t="s">
        <v>385</v>
      </c>
      <c r="G36" s="80">
        <v>3956.79</v>
      </c>
      <c r="H36" s="81" t="s">
        <v>362</v>
      </c>
      <c r="I36" s="82">
        <v>27571</v>
      </c>
      <c r="J36" s="80">
        <v>5050</v>
      </c>
      <c r="K36" s="80" t="s">
        <v>386</v>
      </c>
      <c r="L36" s="80" t="str">
        <f>IF(0.795*3956.79=0," ",TEXT(,ROUND((0.795*3956.79*6.8),2)))</f>
        <v>21390,41</v>
      </c>
      <c r="M36" s="80" t="s">
        <v>387</v>
      </c>
      <c r="N36" s="80" t="s">
        <v>388</v>
      </c>
    </row>
    <row r="37" spans="1:14" ht="60">
      <c r="A37" s="78">
        <v>14</v>
      </c>
      <c r="B37" s="79" t="s">
        <v>373</v>
      </c>
      <c r="C37" s="79" t="s">
        <v>374</v>
      </c>
      <c r="D37" s="78">
        <v>-9.826</v>
      </c>
      <c r="E37" s="80">
        <v>530</v>
      </c>
      <c r="F37" s="80"/>
      <c r="G37" s="80">
        <v>530</v>
      </c>
      <c r="H37" s="81" t="s">
        <v>375</v>
      </c>
      <c r="I37" s="82">
        <v>-30488</v>
      </c>
      <c r="J37" s="80"/>
      <c r="K37" s="80"/>
      <c r="L37" s="80" t="str">
        <f>IF(-9.826*530=0," ",TEXT(,ROUND((-9.826*530*5.854),2)))</f>
        <v>-30486,34</v>
      </c>
      <c r="M37" s="80"/>
      <c r="N37" s="80"/>
    </row>
    <row r="38" spans="1:14" ht="48">
      <c r="A38" s="78">
        <v>15</v>
      </c>
      <c r="B38" s="79" t="s">
        <v>376</v>
      </c>
      <c r="C38" s="79" t="s">
        <v>377</v>
      </c>
      <c r="D38" s="78" t="s">
        <v>389</v>
      </c>
      <c r="E38" s="80">
        <v>692.88</v>
      </c>
      <c r="F38" s="80"/>
      <c r="G38" s="80">
        <v>692.88</v>
      </c>
      <c r="H38" s="81" t="s">
        <v>357</v>
      </c>
      <c r="I38" s="82">
        <v>31661</v>
      </c>
      <c r="J38" s="80"/>
      <c r="K38" s="80"/>
      <c r="L38" s="80" t="str">
        <f>IF(8.1885*692.88=0," ",TEXT(,ROUND((8.1885*692.88*5.58),2)))</f>
        <v>31658,96</v>
      </c>
      <c r="M38" s="80"/>
      <c r="N38" s="80"/>
    </row>
    <row r="39" spans="1:14" ht="72">
      <c r="A39" s="78">
        <v>16</v>
      </c>
      <c r="B39" s="79" t="s">
        <v>347</v>
      </c>
      <c r="C39" s="79" t="s">
        <v>348</v>
      </c>
      <c r="D39" s="78" t="s">
        <v>349</v>
      </c>
      <c r="E39" s="80" t="s">
        <v>350</v>
      </c>
      <c r="F39" s="80">
        <v>5.23</v>
      </c>
      <c r="G39" s="80">
        <v>883.33</v>
      </c>
      <c r="H39" s="81" t="s">
        <v>351</v>
      </c>
      <c r="I39" s="82">
        <v>14633</v>
      </c>
      <c r="J39" s="80">
        <v>1727</v>
      </c>
      <c r="K39" s="80">
        <v>171</v>
      </c>
      <c r="L39" s="80" t="str">
        <f>IF(2.884*883.33=0," ",TEXT(,ROUND((2.884*883.33*5),2)))</f>
        <v>12737,62</v>
      </c>
      <c r="M39" s="80">
        <v>4.52</v>
      </c>
      <c r="N39" s="80">
        <v>13.04</v>
      </c>
    </row>
    <row r="40" spans="1:14" ht="60">
      <c r="A40" s="78">
        <v>17</v>
      </c>
      <c r="B40" s="79" t="s">
        <v>352</v>
      </c>
      <c r="C40" s="79" t="s">
        <v>353</v>
      </c>
      <c r="D40" s="78">
        <v>-331.7</v>
      </c>
      <c r="E40" s="80">
        <v>7.46</v>
      </c>
      <c r="F40" s="80"/>
      <c r="G40" s="80">
        <v>7.46</v>
      </c>
      <c r="H40" s="81" t="s">
        <v>354</v>
      </c>
      <c r="I40" s="82">
        <v>-12368</v>
      </c>
      <c r="J40" s="80"/>
      <c r="K40" s="80"/>
      <c r="L40" s="80" t="str">
        <f>IF(-331.7*7.46=0," ",TEXT(,ROUND((-331.7*7.46*4.999),2)))</f>
        <v>-12369,94</v>
      </c>
      <c r="M40" s="80"/>
      <c r="N40" s="80"/>
    </row>
    <row r="41" spans="1:14" ht="24">
      <c r="A41" s="78">
        <v>18</v>
      </c>
      <c r="B41" s="79" t="s">
        <v>390</v>
      </c>
      <c r="C41" s="79" t="s">
        <v>391</v>
      </c>
      <c r="D41" s="78">
        <v>331.7</v>
      </c>
      <c r="E41" s="80">
        <v>14.43</v>
      </c>
      <c r="F41" s="80"/>
      <c r="G41" s="80">
        <v>14.43</v>
      </c>
      <c r="H41" s="81" t="s">
        <v>357</v>
      </c>
      <c r="I41" s="82">
        <v>26706</v>
      </c>
      <c r="J41" s="80"/>
      <c r="K41" s="80"/>
      <c r="L41" s="80" t="str">
        <f>IF(331.7*14.43=0," ",TEXT(,ROUND((331.7*14.43*5.58),2)))</f>
        <v>26708,28</v>
      </c>
      <c r="M41" s="80"/>
      <c r="N41" s="80"/>
    </row>
    <row r="42" spans="1:14" ht="96">
      <c r="A42" s="78">
        <v>19</v>
      </c>
      <c r="B42" s="79" t="s">
        <v>392</v>
      </c>
      <c r="C42" s="79" t="s">
        <v>393</v>
      </c>
      <c r="D42" s="78" t="s">
        <v>394</v>
      </c>
      <c r="E42" s="80" t="s">
        <v>395</v>
      </c>
      <c r="F42" s="80" t="s">
        <v>396</v>
      </c>
      <c r="G42" s="80">
        <v>1007.15</v>
      </c>
      <c r="H42" s="81" t="s">
        <v>397</v>
      </c>
      <c r="I42" s="82">
        <v>2121</v>
      </c>
      <c r="J42" s="80">
        <v>214</v>
      </c>
      <c r="K42" s="80">
        <v>54</v>
      </c>
      <c r="L42" s="80" t="str">
        <f>IF(0.345*1007.15=0," ",TEXT(,ROUND((0.345*1007.15*5.34),2)))</f>
        <v>1855,47</v>
      </c>
      <c r="M42" s="80" t="s">
        <v>398</v>
      </c>
      <c r="N42" s="80" t="s">
        <v>399</v>
      </c>
    </row>
    <row r="43" spans="1:14" ht="216">
      <c r="A43" s="78">
        <v>20</v>
      </c>
      <c r="B43" s="79" t="s">
        <v>400</v>
      </c>
      <c r="C43" s="79" t="s">
        <v>401</v>
      </c>
      <c r="D43" s="78">
        <v>3.854</v>
      </c>
      <c r="E43" s="80" t="s">
        <v>402</v>
      </c>
      <c r="F43" s="80" t="s">
        <v>403</v>
      </c>
      <c r="G43" s="80">
        <v>1.85</v>
      </c>
      <c r="H43" s="81" t="s">
        <v>404</v>
      </c>
      <c r="I43" s="82">
        <v>14957</v>
      </c>
      <c r="J43" s="80">
        <v>6152</v>
      </c>
      <c r="K43" s="80" t="s">
        <v>405</v>
      </c>
      <c r="L43" s="80" t="str">
        <f>IF(3.854*1.85=0," ",TEXT(,ROUND((3.854*1.85*19.16),2)))</f>
        <v>136,61</v>
      </c>
      <c r="M43" s="80" t="s">
        <v>406</v>
      </c>
      <c r="N43" s="80" t="s">
        <v>407</v>
      </c>
    </row>
    <row r="44" spans="1:14" ht="60">
      <c r="A44" s="78">
        <v>21</v>
      </c>
      <c r="B44" s="79" t="s">
        <v>408</v>
      </c>
      <c r="C44" s="79" t="s">
        <v>473</v>
      </c>
      <c r="D44" s="78">
        <v>177.3</v>
      </c>
      <c r="E44" s="80">
        <v>15.16</v>
      </c>
      <c r="F44" s="80"/>
      <c r="G44" s="80">
        <v>15.16</v>
      </c>
      <c r="H44" s="81" t="s">
        <v>409</v>
      </c>
      <c r="I44" s="82">
        <v>28754</v>
      </c>
      <c r="J44" s="80"/>
      <c r="K44" s="80"/>
      <c r="L44" s="80" t="str">
        <f>IF(177.3*15.16=0," ",TEXT(,ROUND((177.3*15.16*10.697),2)))</f>
        <v>28752,12</v>
      </c>
      <c r="M44" s="80"/>
      <c r="N44" s="80"/>
    </row>
    <row r="45" spans="1:14" ht="120">
      <c r="A45" s="78">
        <v>22</v>
      </c>
      <c r="B45" s="79" t="s">
        <v>337</v>
      </c>
      <c r="C45" s="79" t="s">
        <v>410</v>
      </c>
      <c r="D45" s="78" t="s">
        <v>339</v>
      </c>
      <c r="E45" s="80" t="s">
        <v>411</v>
      </c>
      <c r="F45" s="80" t="s">
        <v>412</v>
      </c>
      <c r="G45" s="80">
        <v>50060.29</v>
      </c>
      <c r="H45" s="81" t="s">
        <v>342</v>
      </c>
      <c r="I45" s="82">
        <v>8200</v>
      </c>
      <c r="J45" s="80">
        <v>362</v>
      </c>
      <c r="K45" s="80" t="s">
        <v>413</v>
      </c>
      <c r="L45" s="80" t="str">
        <f>IF(0.0185*50060.29=0," ",TEXT(,ROUND((0.0185*50060.29*8.17),2)))</f>
        <v>7566,36</v>
      </c>
      <c r="M45" s="80" t="s">
        <v>414</v>
      </c>
      <c r="N45" s="80" t="s">
        <v>415</v>
      </c>
    </row>
    <row r="46" spans="1:14" ht="60">
      <c r="A46" s="78">
        <v>23</v>
      </c>
      <c r="B46" s="79" t="s">
        <v>416</v>
      </c>
      <c r="C46" s="79" t="s">
        <v>417</v>
      </c>
      <c r="D46" s="78">
        <v>0.0514</v>
      </c>
      <c r="E46" s="80" t="s">
        <v>418</v>
      </c>
      <c r="F46" s="80" t="s">
        <v>419</v>
      </c>
      <c r="G46" s="80">
        <v>6310.52</v>
      </c>
      <c r="H46" s="81" t="s">
        <v>420</v>
      </c>
      <c r="I46" s="82">
        <v>2334</v>
      </c>
      <c r="J46" s="80">
        <v>329</v>
      </c>
      <c r="K46" s="80">
        <v>9</v>
      </c>
      <c r="L46" s="80" t="str">
        <f>IF(0.0514*6310.52=0," ",TEXT(,ROUND((0.0514*6310.52*6.14),2)))</f>
        <v>1991,57</v>
      </c>
      <c r="M46" s="80" t="s">
        <v>421</v>
      </c>
      <c r="N46" s="80" t="s">
        <v>422</v>
      </c>
    </row>
    <row r="47" spans="1:14" ht="24">
      <c r="A47" s="89" t="s">
        <v>423</v>
      </c>
      <c r="B47" s="89"/>
      <c r="C47" s="89"/>
      <c r="D47" s="89"/>
      <c r="E47" s="89"/>
      <c r="F47" s="89"/>
      <c r="G47" s="89"/>
      <c r="H47" s="89"/>
      <c r="I47" s="82">
        <v>91646</v>
      </c>
      <c r="J47" s="80">
        <v>8575</v>
      </c>
      <c r="K47" s="80" t="s">
        <v>424</v>
      </c>
      <c r="L47" s="80">
        <v>79530</v>
      </c>
      <c r="M47" s="80"/>
      <c r="N47" s="80" t="s">
        <v>425</v>
      </c>
    </row>
    <row r="48" spans="1:14" ht="24">
      <c r="A48" s="89" t="s">
        <v>426</v>
      </c>
      <c r="B48" s="89"/>
      <c r="C48" s="89"/>
      <c r="D48" s="89"/>
      <c r="E48" s="89"/>
      <c r="F48" s="89"/>
      <c r="G48" s="89"/>
      <c r="H48" s="89"/>
      <c r="I48" s="82">
        <v>699764</v>
      </c>
      <c r="J48" s="80">
        <v>141060</v>
      </c>
      <c r="K48" s="80" t="s">
        <v>427</v>
      </c>
      <c r="L48" s="80">
        <v>525177</v>
      </c>
      <c r="M48" s="80"/>
      <c r="N48" s="80" t="s">
        <v>425</v>
      </c>
    </row>
    <row r="49" spans="1:14" ht="12">
      <c r="A49" s="89" t="s">
        <v>428</v>
      </c>
      <c r="B49" s="89"/>
      <c r="C49" s="89"/>
      <c r="D49" s="89"/>
      <c r="E49" s="89"/>
      <c r="F49" s="89"/>
      <c r="G49" s="89"/>
      <c r="H49" s="89"/>
      <c r="I49" s="82">
        <v>126362</v>
      </c>
      <c r="J49" s="80"/>
      <c r="K49" s="80"/>
      <c r="L49" s="80"/>
      <c r="M49" s="80"/>
      <c r="N49" s="80"/>
    </row>
    <row r="50" spans="1:14" ht="12">
      <c r="A50" s="89" t="s">
        <v>429</v>
      </c>
      <c r="B50" s="89"/>
      <c r="C50" s="89"/>
      <c r="D50" s="89"/>
      <c r="E50" s="89"/>
      <c r="F50" s="89"/>
      <c r="G50" s="89"/>
      <c r="H50" s="89"/>
      <c r="I50" s="82">
        <v>63713</v>
      </c>
      <c r="J50" s="80"/>
      <c r="K50" s="80"/>
      <c r="L50" s="80"/>
      <c r="M50" s="80"/>
      <c r="N50" s="80"/>
    </row>
    <row r="51" spans="1:14" ht="12">
      <c r="A51" s="91" t="s">
        <v>430</v>
      </c>
      <c r="B51" s="91"/>
      <c r="C51" s="91"/>
      <c r="D51" s="91"/>
      <c r="E51" s="91"/>
      <c r="F51" s="91"/>
      <c r="G51" s="91"/>
      <c r="H51" s="91"/>
      <c r="I51" s="82"/>
      <c r="J51" s="80"/>
      <c r="K51" s="80"/>
      <c r="L51" s="80"/>
      <c r="M51" s="80"/>
      <c r="N51" s="80"/>
    </row>
    <row r="52" spans="1:14" ht="12">
      <c r="A52" s="89" t="s">
        <v>431</v>
      </c>
      <c r="B52" s="89"/>
      <c r="C52" s="89"/>
      <c r="D52" s="89"/>
      <c r="E52" s="89"/>
      <c r="F52" s="89"/>
      <c r="G52" s="89"/>
      <c r="H52" s="89"/>
      <c r="I52" s="82">
        <v>41474</v>
      </c>
      <c r="J52" s="80"/>
      <c r="K52" s="80"/>
      <c r="L52" s="80"/>
      <c r="M52" s="80"/>
      <c r="N52" s="80">
        <v>146.42</v>
      </c>
    </row>
    <row r="53" spans="1:14" ht="24" customHeight="1">
      <c r="A53" s="89" t="s">
        <v>432</v>
      </c>
      <c r="B53" s="89"/>
      <c r="C53" s="89"/>
      <c r="D53" s="89"/>
      <c r="E53" s="89"/>
      <c r="F53" s="89"/>
      <c r="G53" s="89"/>
      <c r="H53" s="89"/>
      <c r="I53" s="82">
        <v>12676</v>
      </c>
      <c r="J53" s="80"/>
      <c r="K53" s="80"/>
      <c r="L53" s="80"/>
      <c r="M53" s="80"/>
      <c r="N53" s="80" t="s">
        <v>332</v>
      </c>
    </row>
    <row r="54" spans="1:14" ht="24">
      <c r="A54" s="89" t="s">
        <v>433</v>
      </c>
      <c r="B54" s="89"/>
      <c r="C54" s="89"/>
      <c r="D54" s="89"/>
      <c r="E54" s="89"/>
      <c r="F54" s="89"/>
      <c r="G54" s="89"/>
      <c r="H54" s="89"/>
      <c r="I54" s="82">
        <v>11950</v>
      </c>
      <c r="J54" s="80"/>
      <c r="K54" s="80"/>
      <c r="L54" s="80"/>
      <c r="M54" s="80"/>
      <c r="N54" s="80" t="s">
        <v>434</v>
      </c>
    </row>
    <row r="55" spans="1:14" ht="12">
      <c r="A55" s="89" t="s">
        <v>435</v>
      </c>
      <c r="B55" s="89"/>
      <c r="C55" s="89"/>
      <c r="D55" s="89"/>
      <c r="E55" s="89"/>
      <c r="F55" s="89"/>
      <c r="G55" s="89"/>
      <c r="H55" s="89"/>
      <c r="I55" s="82">
        <v>33518</v>
      </c>
      <c r="J55" s="80"/>
      <c r="K55" s="80"/>
      <c r="L55" s="80"/>
      <c r="M55" s="80"/>
      <c r="N55" s="80">
        <v>26.08</v>
      </c>
    </row>
    <row r="56" spans="1:14" ht="12">
      <c r="A56" s="89" t="s">
        <v>436</v>
      </c>
      <c r="B56" s="89"/>
      <c r="C56" s="89"/>
      <c r="D56" s="89"/>
      <c r="E56" s="89"/>
      <c r="F56" s="89"/>
      <c r="G56" s="89"/>
      <c r="H56" s="89"/>
      <c r="I56" s="82">
        <v>18305</v>
      </c>
      <c r="J56" s="80"/>
      <c r="K56" s="80"/>
      <c r="L56" s="80"/>
      <c r="M56" s="80"/>
      <c r="N56" s="80"/>
    </row>
    <row r="57" spans="1:14" ht="24">
      <c r="A57" s="89" t="s">
        <v>437</v>
      </c>
      <c r="B57" s="89"/>
      <c r="C57" s="89"/>
      <c r="D57" s="89"/>
      <c r="E57" s="89"/>
      <c r="F57" s="89"/>
      <c r="G57" s="89"/>
      <c r="H57" s="89"/>
      <c r="I57" s="82">
        <v>717601</v>
      </c>
      <c r="J57" s="80"/>
      <c r="K57" s="80"/>
      <c r="L57" s="80"/>
      <c r="M57" s="80"/>
      <c r="N57" s="80" t="s">
        <v>438</v>
      </c>
    </row>
    <row r="58" spans="1:14" ht="24">
      <c r="A58" s="89" t="s">
        <v>439</v>
      </c>
      <c r="B58" s="89"/>
      <c r="C58" s="89"/>
      <c r="D58" s="89"/>
      <c r="E58" s="89"/>
      <c r="F58" s="89"/>
      <c r="G58" s="89"/>
      <c r="H58" s="89"/>
      <c r="I58" s="82">
        <v>51586</v>
      </c>
      <c r="J58" s="80"/>
      <c r="K58" s="80"/>
      <c r="L58" s="80"/>
      <c r="M58" s="80"/>
      <c r="N58" s="80" t="s">
        <v>407</v>
      </c>
    </row>
    <row r="59" spans="1:14" ht="24">
      <c r="A59" s="89" t="s">
        <v>440</v>
      </c>
      <c r="B59" s="89"/>
      <c r="C59" s="89"/>
      <c r="D59" s="89"/>
      <c r="E59" s="89"/>
      <c r="F59" s="89"/>
      <c r="G59" s="89"/>
      <c r="H59" s="89"/>
      <c r="I59" s="82">
        <v>2729</v>
      </c>
      <c r="J59" s="80"/>
      <c r="K59" s="80"/>
      <c r="L59" s="80"/>
      <c r="M59" s="80"/>
      <c r="N59" s="80" t="s">
        <v>422</v>
      </c>
    </row>
    <row r="60" spans="1:14" ht="24">
      <c r="A60" s="89" t="s">
        <v>441</v>
      </c>
      <c r="B60" s="89"/>
      <c r="C60" s="89"/>
      <c r="D60" s="89"/>
      <c r="E60" s="89"/>
      <c r="F60" s="89"/>
      <c r="G60" s="89"/>
      <c r="H60" s="89"/>
      <c r="I60" s="82">
        <v>889839</v>
      </c>
      <c r="J60" s="80"/>
      <c r="K60" s="80"/>
      <c r="L60" s="80"/>
      <c r="M60" s="80"/>
      <c r="N60" s="80" t="s">
        <v>425</v>
      </c>
    </row>
    <row r="61" spans="1:14" ht="12">
      <c r="A61" s="89" t="s">
        <v>442</v>
      </c>
      <c r="B61" s="89"/>
      <c r="C61" s="89"/>
      <c r="D61" s="89"/>
      <c r="E61" s="89"/>
      <c r="F61" s="89"/>
      <c r="G61" s="89"/>
      <c r="H61" s="89"/>
      <c r="I61" s="82"/>
      <c r="J61" s="80"/>
      <c r="K61" s="80"/>
      <c r="L61" s="80"/>
      <c r="M61" s="80"/>
      <c r="N61" s="80"/>
    </row>
    <row r="62" spans="1:14" ht="12">
      <c r="A62" s="89" t="s">
        <v>443</v>
      </c>
      <c r="B62" s="89"/>
      <c r="C62" s="89"/>
      <c r="D62" s="89"/>
      <c r="E62" s="89"/>
      <c r="F62" s="89"/>
      <c r="G62" s="89"/>
      <c r="H62" s="89"/>
      <c r="I62" s="82">
        <v>525177</v>
      </c>
      <c r="J62" s="80"/>
      <c r="K62" s="80"/>
      <c r="L62" s="80"/>
      <c r="M62" s="80"/>
      <c r="N62" s="80"/>
    </row>
    <row r="63" spans="1:14" ht="12">
      <c r="A63" s="89" t="s">
        <v>444</v>
      </c>
      <c r="B63" s="89"/>
      <c r="C63" s="89"/>
      <c r="D63" s="89"/>
      <c r="E63" s="89"/>
      <c r="F63" s="89"/>
      <c r="G63" s="89"/>
      <c r="H63" s="89"/>
      <c r="I63" s="82">
        <v>33527</v>
      </c>
      <c r="J63" s="80"/>
      <c r="K63" s="80"/>
      <c r="L63" s="80"/>
      <c r="M63" s="80"/>
      <c r="N63" s="80"/>
    </row>
    <row r="64" spans="1:14" ht="12">
      <c r="A64" s="89" t="s">
        <v>445</v>
      </c>
      <c r="B64" s="89"/>
      <c r="C64" s="89"/>
      <c r="D64" s="89"/>
      <c r="E64" s="89"/>
      <c r="F64" s="89"/>
      <c r="G64" s="89"/>
      <c r="H64" s="89"/>
      <c r="I64" s="82">
        <v>144662</v>
      </c>
      <c r="J64" s="80"/>
      <c r="K64" s="80"/>
      <c r="L64" s="80"/>
      <c r="M64" s="80"/>
      <c r="N64" s="80"/>
    </row>
    <row r="65" spans="1:14" ht="12">
      <c r="A65" s="89" t="s">
        <v>446</v>
      </c>
      <c r="B65" s="89"/>
      <c r="C65" s="89"/>
      <c r="D65" s="89"/>
      <c r="E65" s="89"/>
      <c r="F65" s="89"/>
      <c r="G65" s="89"/>
      <c r="H65" s="89"/>
      <c r="I65" s="82">
        <v>126362</v>
      </c>
      <c r="J65" s="80"/>
      <c r="K65" s="80"/>
      <c r="L65" s="80"/>
      <c r="M65" s="80"/>
      <c r="N65" s="80"/>
    </row>
    <row r="66" spans="1:14" ht="12">
      <c r="A66" s="89" t="s">
        <v>447</v>
      </c>
      <c r="B66" s="89"/>
      <c r="C66" s="89"/>
      <c r="D66" s="89"/>
      <c r="E66" s="89"/>
      <c r="F66" s="89"/>
      <c r="G66" s="89"/>
      <c r="H66" s="89"/>
      <c r="I66" s="82">
        <v>63713</v>
      </c>
      <c r="J66" s="80"/>
      <c r="K66" s="80"/>
      <c r="L66" s="80"/>
      <c r="M66" s="80"/>
      <c r="N66" s="80"/>
    </row>
    <row r="67" spans="1:14" ht="24">
      <c r="A67" s="91" t="s">
        <v>448</v>
      </c>
      <c r="B67" s="91"/>
      <c r="C67" s="91"/>
      <c r="D67" s="91"/>
      <c r="E67" s="91"/>
      <c r="F67" s="91"/>
      <c r="G67" s="91"/>
      <c r="H67" s="91"/>
      <c r="I67" s="82">
        <v>889839</v>
      </c>
      <c r="J67" s="80"/>
      <c r="K67" s="80"/>
      <c r="L67" s="80"/>
      <c r="M67" s="80"/>
      <c r="N67" s="80" t="s">
        <v>425</v>
      </c>
    </row>
    <row r="68" spans="1:14" ht="17.25" customHeight="1">
      <c r="A68" s="91" t="s">
        <v>449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</row>
    <row r="69" spans="1:14" ht="192">
      <c r="A69" s="78">
        <v>24</v>
      </c>
      <c r="B69" s="79" t="s">
        <v>450</v>
      </c>
      <c r="C69" s="79" t="s">
        <v>451</v>
      </c>
      <c r="D69" s="78">
        <v>0.166</v>
      </c>
      <c r="E69" s="80">
        <v>76.88</v>
      </c>
      <c r="F69" s="80">
        <v>76.88</v>
      </c>
      <c r="G69" s="80"/>
      <c r="H69" s="81" t="s">
        <v>452</v>
      </c>
      <c r="I69" s="82">
        <v>148</v>
      </c>
      <c r="J69" s="80"/>
      <c r="K69" s="80">
        <v>148</v>
      </c>
      <c r="L69" s="80" t="str">
        <f>IF(0.166*0=0," ",TEXT(,ROUND((0.166*0*1),2)))</f>
        <v> </v>
      </c>
      <c r="M69" s="80"/>
      <c r="N69" s="80"/>
    </row>
    <row r="70" spans="1:14" ht="192">
      <c r="A70" s="78">
        <v>25</v>
      </c>
      <c r="B70" s="79" t="s">
        <v>453</v>
      </c>
      <c r="C70" s="79" t="s">
        <v>454</v>
      </c>
      <c r="D70" s="78">
        <v>0.428</v>
      </c>
      <c r="E70" s="80">
        <v>90.45</v>
      </c>
      <c r="F70" s="80">
        <v>90.45</v>
      </c>
      <c r="G70" s="80"/>
      <c r="H70" s="81" t="s">
        <v>455</v>
      </c>
      <c r="I70" s="82">
        <v>445</v>
      </c>
      <c r="J70" s="80"/>
      <c r="K70" s="80">
        <v>445</v>
      </c>
      <c r="L70" s="80" t="str">
        <f>IF(0.428*0=0," ",TEXT(,ROUND((0.428*0*1),2)))</f>
        <v> </v>
      </c>
      <c r="M70" s="80"/>
      <c r="N70" s="80"/>
    </row>
    <row r="71" spans="1:14" ht="192">
      <c r="A71" s="78">
        <v>26</v>
      </c>
      <c r="B71" s="79" t="s">
        <v>456</v>
      </c>
      <c r="C71" s="79" t="s">
        <v>457</v>
      </c>
      <c r="D71" s="78">
        <v>13.522</v>
      </c>
      <c r="E71" s="80">
        <v>170.85</v>
      </c>
      <c r="F71" s="80">
        <v>170.85</v>
      </c>
      <c r="G71" s="80"/>
      <c r="H71" s="81" t="s">
        <v>458</v>
      </c>
      <c r="I71" s="82">
        <v>26380</v>
      </c>
      <c r="J71" s="80"/>
      <c r="K71" s="80">
        <v>26380</v>
      </c>
      <c r="L71" s="80" t="str">
        <f>IF(13.522*0=0," ",TEXT(,ROUND((13.522*0*1),2)))</f>
        <v> </v>
      </c>
      <c r="M71" s="80"/>
      <c r="N71" s="80"/>
    </row>
    <row r="72" spans="1:14" ht="12">
      <c r="A72" s="89" t="s">
        <v>423</v>
      </c>
      <c r="B72" s="89"/>
      <c r="C72" s="89"/>
      <c r="D72" s="89"/>
      <c r="E72" s="89"/>
      <c r="F72" s="89"/>
      <c r="G72" s="89"/>
      <c r="H72" s="89"/>
      <c r="I72" s="82">
        <v>2362</v>
      </c>
      <c r="J72" s="80"/>
      <c r="K72" s="80">
        <v>2362</v>
      </c>
      <c r="L72" s="80"/>
      <c r="M72" s="80"/>
      <c r="N72" s="80"/>
    </row>
    <row r="73" spans="1:14" ht="12">
      <c r="A73" s="89" t="s">
        <v>426</v>
      </c>
      <c r="B73" s="89"/>
      <c r="C73" s="89"/>
      <c r="D73" s="89"/>
      <c r="E73" s="89"/>
      <c r="F73" s="89"/>
      <c r="G73" s="89"/>
      <c r="H73" s="89"/>
      <c r="I73" s="82">
        <v>26973</v>
      </c>
      <c r="J73" s="80"/>
      <c r="K73" s="80">
        <v>26973</v>
      </c>
      <c r="L73" s="80"/>
      <c r="M73" s="80"/>
      <c r="N73" s="80"/>
    </row>
    <row r="74" spans="1:14" ht="12">
      <c r="A74" s="91" t="s">
        <v>459</v>
      </c>
      <c r="B74" s="91"/>
      <c r="C74" s="91"/>
      <c r="D74" s="91"/>
      <c r="E74" s="91"/>
      <c r="F74" s="91"/>
      <c r="G74" s="91"/>
      <c r="H74" s="91"/>
      <c r="I74" s="82"/>
      <c r="J74" s="80"/>
      <c r="K74" s="80"/>
      <c r="L74" s="80"/>
      <c r="M74" s="80"/>
      <c r="N74" s="80"/>
    </row>
    <row r="75" spans="1:14" ht="12">
      <c r="A75" s="89" t="s">
        <v>460</v>
      </c>
      <c r="B75" s="89"/>
      <c r="C75" s="89"/>
      <c r="D75" s="89"/>
      <c r="E75" s="89"/>
      <c r="F75" s="89"/>
      <c r="G75" s="89"/>
      <c r="H75" s="89"/>
      <c r="I75" s="82">
        <v>26973</v>
      </c>
      <c r="J75" s="80"/>
      <c r="K75" s="80"/>
      <c r="L75" s="80"/>
      <c r="M75" s="80"/>
      <c r="N75" s="80"/>
    </row>
    <row r="76" spans="1:14" ht="12">
      <c r="A76" s="89" t="s">
        <v>441</v>
      </c>
      <c r="B76" s="89"/>
      <c r="C76" s="89"/>
      <c r="D76" s="89"/>
      <c r="E76" s="89"/>
      <c r="F76" s="89"/>
      <c r="G76" s="89"/>
      <c r="H76" s="89"/>
      <c r="I76" s="82">
        <v>26973</v>
      </c>
      <c r="J76" s="80"/>
      <c r="K76" s="80"/>
      <c r="L76" s="80"/>
      <c r="M76" s="80"/>
      <c r="N76" s="80"/>
    </row>
    <row r="77" spans="1:14" ht="12">
      <c r="A77" s="89" t="s">
        <v>442</v>
      </c>
      <c r="B77" s="89"/>
      <c r="C77" s="89"/>
      <c r="D77" s="89"/>
      <c r="E77" s="89"/>
      <c r="F77" s="89"/>
      <c r="G77" s="89"/>
      <c r="H77" s="89"/>
      <c r="I77" s="82"/>
      <c r="J77" s="80"/>
      <c r="K77" s="80"/>
      <c r="L77" s="80"/>
      <c r="M77" s="80"/>
      <c r="N77" s="80"/>
    </row>
    <row r="78" spans="1:14" ht="12">
      <c r="A78" s="89" t="s">
        <v>444</v>
      </c>
      <c r="B78" s="89"/>
      <c r="C78" s="89"/>
      <c r="D78" s="89"/>
      <c r="E78" s="89"/>
      <c r="F78" s="89"/>
      <c r="G78" s="89"/>
      <c r="H78" s="89"/>
      <c r="I78" s="82">
        <v>26973</v>
      </c>
      <c r="J78" s="80"/>
      <c r="K78" s="80"/>
      <c r="L78" s="80"/>
      <c r="M78" s="80"/>
      <c r="N78" s="80"/>
    </row>
    <row r="79" spans="1:14" ht="12">
      <c r="A79" s="91" t="s">
        <v>461</v>
      </c>
      <c r="B79" s="91"/>
      <c r="C79" s="91"/>
      <c r="D79" s="91"/>
      <c r="E79" s="91"/>
      <c r="F79" s="91"/>
      <c r="G79" s="91"/>
      <c r="H79" s="91"/>
      <c r="I79" s="82">
        <v>26973</v>
      </c>
      <c r="J79" s="80"/>
      <c r="K79" s="80"/>
      <c r="L79" s="80"/>
      <c r="M79" s="80"/>
      <c r="N79" s="80"/>
    </row>
    <row r="80" spans="1:14" ht="24">
      <c r="A80" s="88" t="s">
        <v>462</v>
      </c>
      <c r="B80" s="89"/>
      <c r="C80" s="89"/>
      <c r="D80" s="89"/>
      <c r="E80" s="89"/>
      <c r="F80" s="89"/>
      <c r="G80" s="89"/>
      <c r="H80" s="89"/>
      <c r="I80" s="83">
        <v>94008</v>
      </c>
      <c r="J80" s="83">
        <v>8575</v>
      </c>
      <c r="K80" s="83" t="s">
        <v>463</v>
      </c>
      <c r="L80" s="83">
        <v>79530</v>
      </c>
      <c r="M80" s="83"/>
      <c r="N80" s="83" t="s">
        <v>425</v>
      </c>
    </row>
    <row r="81" spans="1:14" ht="24">
      <c r="A81" s="88" t="s">
        <v>464</v>
      </c>
      <c r="B81" s="89"/>
      <c r="C81" s="89"/>
      <c r="D81" s="89"/>
      <c r="E81" s="89"/>
      <c r="F81" s="89"/>
      <c r="G81" s="89"/>
      <c r="H81" s="89"/>
      <c r="I81" s="83">
        <v>726737</v>
      </c>
      <c r="J81" s="83">
        <v>141060</v>
      </c>
      <c r="K81" s="83" t="s">
        <v>465</v>
      </c>
      <c r="L81" s="83">
        <v>525177</v>
      </c>
      <c r="M81" s="83"/>
      <c r="N81" s="83" t="s">
        <v>425</v>
      </c>
    </row>
    <row r="82" spans="1:14" ht="12">
      <c r="A82" s="88" t="s">
        <v>428</v>
      </c>
      <c r="B82" s="89"/>
      <c r="C82" s="89"/>
      <c r="D82" s="89"/>
      <c r="E82" s="89"/>
      <c r="F82" s="89"/>
      <c r="G82" s="89"/>
      <c r="H82" s="89"/>
      <c r="I82" s="83">
        <v>126362</v>
      </c>
      <c r="J82" s="83"/>
      <c r="K82" s="83"/>
      <c r="L82" s="83"/>
      <c r="M82" s="83"/>
      <c r="N82" s="83"/>
    </row>
    <row r="83" spans="1:14" ht="12">
      <c r="A83" s="88" t="s">
        <v>429</v>
      </c>
      <c r="B83" s="89"/>
      <c r="C83" s="89"/>
      <c r="D83" s="89"/>
      <c r="E83" s="89"/>
      <c r="F83" s="89"/>
      <c r="G83" s="89"/>
      <c r="H83" s="89"/>
      <c r="I83" s="83">
        <v>63713</v>
      </c>
      <c r="J83" s="83"/>
      <c r="K83" s="83"/>
      <c r="L83" s="83"/>
      <c r="M83" s="83"/>
      <c r="N83" s="83"/>
    </row>
    <row r="84" spans="1:14" ht="12">
      <c r="A84" s="90" t="s">
        <v>466</v>
      </c>
      <c r="B84" s="91"/>
      <c r="C84" s="91"/>
      <c r="D84" s="91"/>
      <c r="E84" s="91"/>
      <c r="F84" s="91"/>
      <c r="G84" s="91"/>
      <c r="H84" s="91"/>
      <c r="I84" s="83"/>
      <c r="J84" s="83"/>
      <c r="K84" s="83"/>
      <c r="L84" s="83"/>
      <c r="M84" s="83"/>
      <c r="N84" s="83"/>
    </row>
    <row r="85" spans="1:14" ht="12">
      <c r="A85" s="88" t="s">
        <v>431</v>
      </c>
      <c r="B85" s="89"/>
      <c r="C85" s="89"/>
      <c r="D85" s="89"/>
      <c r="E85" s="89"/>
      <c r="F85" s="89"/>
      <c r="G85" s="89"/>
      <c r="H85" s="89"/>
      <c r="I85" s="83">
        <v>41474</v>
      </c>
      <c r="J85" s="83"/>
      <c r="K85" s="83"/>
      <c r="L85" s="83"/>
      <c r="M85" s="83"/>
      <c r="N85" s="83">
        <v>146.42</v>
      </c>
    </row>
    <row r="86" spans="1:14" ht="24" customHeight="1">
      <c r="A86" s="88" t="s">
        <v>432</v>
      </c>
      <c r="B86" s="89"/>
      <c r="C86" s="89"/>
      <c r="D86" s="89"/>
      <c r="E86" s="89"/>
      <c r="F86" s="89"/>
      <c r="G86" s="89"/>
      <c r="H86" s="89"/>
      <c r="I86" s="83">
        <v>12676</v>
      </c>
      <c r="J86" s="83"/>
      <c r="K86" s="83"/>
      <c r="L86" s="83"/>
      <c r="M86" s="83"/>
      <c r="N86" s="83" t="s">
        <v>332</v>
      </c>
    </row>
    <row r="87" spans="1:14" ht="24">
      <c r="A87" s="88" t="s">
        <v>433</v>
      </c>
      <c r="B87" s="89"/>
      <c r="C87" s="89"/>
      <c r="D87" s="89"/>
      <c r="E87" s="89"/>
      <c r="F87" s="89"/>
      <c r="G87" s="89"/>
      <c r="H87" s="89"/>
      <c r="I87" s="83">
        <v>11950</v>
      </c>
      <c r="J87" s="83"/>
      <c r="K87" s="83"/>
      <c r="L87" s="83"/>
      <c r="M87" s="83"/>
      <c r="N87" s="83" t="s">
        <v>434</v>
      </c>
    </row>
    <row r="88" spans="1:14" ht="12">
      <c r="A88" s="88" t="s">
        <v>435</v>
      </c>
      <c r="B88" s="89"/>
      <c r="C88" s="89"/>
      <c r="D88" s="89"/>
      <c r="E88" s="89"/>
      <c r="F88" s="89"/>
      <c r="G88" s="89"/>
      <c r="H88" s="89"/>
      <c r="I88" s="83">
        <v>33518</v>
      </c>
      <c r="J88" s="83"/>
      <c r="K88" s="83"/>
      <c r="L88" s="83"/>
      <c r="M88" s="83"/>
      <c r="N88" s="83">
        <v>26.08</v>
      </c>
    </row>
    <row r="89" spans="1:14" ht="12">
      <c r="A89" s="88" t="s">
        <v>436</v>
      </c>
      <c r="B89" s="89"/>
      <c r="C89" s="89"/>
      <c r="D89" s="89"/>
      <c r="E89" s="89"/>
      <c r="F89" s="89"/>
      <c r="G89" s="89"/>
      <c r="H89" s="89"/>
      <c r="I89" s="83">
        <v>18305</v>
      </c>
      <c r="J89" s="83"/>
      <c r="K89" s="83"/>
      <c r="L89" s="83"/>
      <c r="M89" s="83"/>
      <c r="N89" s="83"/>
    </row>
    <row r="90" spans="1:14" ht="24">
      <c r="A90" s="88" t="s">
        <v>437</v>
      </c>
      <c r="B90" s="89"/>
      <c r="C90" s="89"/>
      <c r="D90" s="89"/>
      <c r="E90" s="89"/>
      <c r="F90" s="89"/>
      <c r="G90" s="89"/>
      <c r="H90" s="89"/>
      <c r="I90" s="83">
        <v>717601</v>
      </c>
      <c r="J90" s="83"/>
      <c r="K90" s="83"/>
      <c r="L90" s="83"/>
      <c r="M90" s="83"/>
      <c r="N90" s="83" t="s">
        <v>438</v>
      </c>
    </row>
    <row r="91" spans="1:14" ht="24">
      <c r="A91" s="88" t="s">
        <v>439</v>
      </c>
      <c r="B91" s="89"/>
      <c r="C91" s="89"/>
      <c r="D91" s="89"/>
      <c r="E91" s="89"/>
      <c r="F91" s="89"/>
      <c r="G91" s="89"/>
      <c r="H91" s="89"/>
      <c r="I91" s="83">
        <v>51586</v>
      </c>
      <c r="J91" s="83"/>
      <c r="K91" s="83"/>
      <c r="L91" s="83"/>
      <c r="M91" s="83"/>
      <c r="N91" s="83" t="s">
        <v>407</v>
      </c>
    </row>
    <row r="92" spans="1:14" ht="24">
      <c r="A92" s="88" t="s">
        <v>440</v>
      </c>
      <c r="B92" s="89"/>
      <c r="C92" s="89"/>
      <c r="D92" s="89"/>
      <c r="E92" s="89"/>
      <c r="F92" s="89"/>
      <c r="G92" s="89"/>
      <c r="H92" s="89"/>
      <c r="I92" s="83">
        <v>2729</v>
      </c>
      <c r="J92" s="83"/>
      <c r="K92" s="83"/>
      <c r="L92" s="83"/>
      <c r="M92" s="83"/>
      <c r="N92" s="83" t="s">
        <v>422</v>
      </c>
    </row>
    <row r="93" spans="1:14" ht="12">
      <c r="A93" s="88" t="s">
        <v>460</v>
      </c>
      <c r="B93" s="89"/>
      <c r="C93" s="89"/>
      <c r="D93" s="89"/>
      <c r="E93" s="89"/>
      <c r="F93" s="89"/>
      <c r="G93" s="89"/>
      <c r="H93" s="89"/>
      <c r="I93" s="83">
        <v>26973</v>
      </c>
      <c r="J93" s="83"/>
      <c r="K93" s="83"/>
      <c r="L93" s="83"/>
      <c r="M93" s="83"/>
      <c r="N93" s="83"/>
    </row>
    <row r="94" spans="1:14" ht="24">
      <c r="A94" s="88" t="s">
        <v>441</v>
      </c>
      <c r="B94" s="89"/>
      <c r="C94" s="89"/>
      <c r="D94" s="89"/>
      <c r="E94" s="89"/>
      <c r="F94" s="89"/>
      <c r="G94" s="89"/>
      <c r="H94" s="89"/>
      <c r="I94" s="83">
        <v>916812</v>
      </c>
      <c r="J94" s="83"/>
      <c r="K94" s="83"/>
      <c r="L94" s="83"/>
      <c r="M94" s="83"/>
      <c r="N94" s="83" t="s">
        <v>425</v>
      </c>
    </row>
    <row r="95" spans="1:14" ht="12">
      <c r="A95" s="88" t="s">
        <v>442</v>
      </c>
      <c r="B95" s="89"/>
      <c r="C95" s="89"/>
      <c r="D95" s="89"/>
      <c r="E95" s="89"/>
      <c r="F95" s="89"/>
      <c r="G95" s="89"/>
      <c r="H95" s="89"/>
      <c r="I95" s="83"/>
      <c r="J95" s="83"/>
      <c r="K95" s="83"/>
      <c r="L95" s="83"/>
      <c r="M95" s="83"/>
      <c r="N95" s="83"/>
    </row>
    <row r="96" spans="1:14" ht="12">
      <c r="A96" s="88" t="s">
        <v>443</v>
      </c>
      <c r="B96" s="89"/>
      <c r="C96" s="89"/>
      <c r="D96" s="89"/>
      <c r="E96" s="89"/>
      <c r="F96" s="89"/>
      <c r="G96" s="89"/>
      <c r="H96" s="89"/>
      <c r="I96" s="83">
        <v>525177</v>
      </c>
      <c r="J96" s="83"/>
      <c r="K96" s="83"/>
      <c r="L96" s="83"/>
      <c r="M96" s="83"/>
      <c r="N96" s="83"/>
    </row>
    <row r="97" spans="1:14" ht="12">
      <c r="A97" s="88" t="s">
        <v>444</v>
      </c>
      <c r="B97" s="89"/>
      <c r="C97" s="89"/>
      <c r="D97" s="89"/>
      <c r="E97" s="89"/>
      <c r="F97" s="89"/>
      <c r="G97" s="89"/>
      <c r="H97" s="89"/>
      <c r="I97" s="83">
        <v>60500</v>
      </c>
      <c r="J97" s="83"/>
      <c r="K97" s="83"/>
      <c r="L97" s="83"/>
      <c r="M97" s="83"/>
      <c r="N97" s="83"/>
    </row>
    <row r="98" spans="1:14" ht="12">
      <c r="A98" s="88" t="s">
        <v>445</v>
      </c>
      <c r="B98" s="89"/>
      <c r="C98" s="89"/>
      <c r="D98" s="89"/>
      <c r="E98" s="89"/>
      <c r="F98" s="89"/>
      <c r="G98" s="89"/>
      <c r="H98" s="89"/>
      <c r="I98" s="83">
        <v>144662</v>
      </c>
      <c r="J98" s="83"/>
      <c r="K98" s="83"/>
      <c r="L98" s="83"/>
      <c r="M98" s="83"/>
      <c r="N98" s="83"/>
    </row>
    <row r="99" spans="1:14" ht="12">
      <c r="A99" s="88" t="s">
        <v>446</v>
      </c>
      <c r="B99" s="89"/>
      <c r="C99" s="89"/>
      <c r="D99" s="89"/>
      <c r="E99" s="89"/>
      <c r="F99" s="89"/>
      <c r="G99" s="89"/>
      <c r="H99" s="89"/>
      <c r="I99" s="83">
        <v>126362</v>
      </c>
      <c r="J99" s="83"/>
      <c r="K99" s="83"/>
      <c r="L99" s="83"/>
      <c r="M99" s="83"/>
      <c r="N99" s="83"/>
    </row>
    <row r="100" spans="1:14" ht="12">
      <c r="A100" s="88" t="s">
        <v>447</v>
      </c>
      <c r="B100" s="89"/>
      <c r="C100" s="89"/>
      <c r="D100" s="89"/>
      <c r="E100" s="89"/>
      <c r="F100" s="89"/>
      <c r="G100" s="89"/>
      <c r="H100" s="89"/>
      <c r="I100" s="83">
        <v>63713</v>
      </c>
      <c r="J100" s="83"/>
      <c r="K100" s="83"/>
      <c r="L100" s="83"/>
      <c r="M100" s="83"/>
      <c r="N100" s="83"/>
    </row>
    <row r="101" spans="1:14" ht="24">
      <c r="A101" s="90" t="s">
        <v>467</v>
      </c>
      <c r="B101" s="91"/>
      <c r="C101" s="91"/>
      <c r="D101" s="91"/>
      <c r="E101" s="91"/>
      <c r="F101" s="91"/>
      <c r="G101" s="91"/>
      <c r="H101" s="91"/>
      <c r="I101" s="83">
        <v>916812</v>
      </c>
      <c r="J101" s="83"/>
      <c r="K101" s="83"/>
      <c r="L101" s="83"/>
      <c r="M101" s="83"/>
      <c r="N101" s="83" t="s">
        <v>425</v>
      </c>
    </row>
    <row r="102" spans="1:13" ht="12">
      <c r="A102" s="84"/>
      <c r="B102" s="85"/>
      <c r="C102" s="85"/>
      <c r="D102" s="84"/>
      <c r="E102" s="73"/>
      <c r="F102" s="73"/>
      <c r="G102" s="73"/>
      <c r="H102" s="73"/>
      <c r="I102" s="86"/>
      <c r="J102" s="73"/>
      <c r="K102" s="73"/>
      <c r="L102" s="73"/>
      <c r="M102" s="73"/>
    </row>
    <row r="103" spans="1:13" ht="12">
      <c r="A103" s="84"/>
      <c r="B103" s="85"/>
      <c r="C103" s="85"/>
      <c r="D103" s="84"/>
      <c r="E103" s="73"/>
      <c r="F103" s="73"/>
      <c r="G103" s="73"/>
      <c r="H103" s="73"/>
      <c r="I103" s="86"/>
      <c r="J103" s="73"/>
      <c r="K103" s="73"/>
      <c r="L103" s="73"/>
      <c r="M103" s="73"/>
    </row>
    <row r="104" spans="1:13" ht="12">
      <c r="A104" s="84"/>
      <c r="B104" s="85"/>
      <c r="C104" s="87" t="s">
        <v>475</v>
      </c>
      <c r="D104" s="84"/>
      <c r="E104" s="73"/>
      <c r="F104" s="87" t="s">
        <v>316</v>
      </c>
      <c r="G104" s="87"/>
      <c r="H104" s="87"/>
      <c r="I104" s="73"/>
      <c r="J104" s="73"/>
      <c r="K104" s="73"/>
      <c r="L104" s="73"/>
      <c r="M104" s="73"/>
    </row>
    <row r="110" ht="12"/>
    <row r="111" ht="12"/>
    <row r="112" ht="12"/>
  </sheetData>
  <sheetProtection/>
  <mergeCells count="74">
    <mergeCell ref="I12:L14"/>
    <mergeCell ref="J17:J18"/>
    <mergeCell ref="L17:L18"/>
    <mergeCell ref="N17:N18"/>
    <mergeCell ref="A15:A18"/>
    <mergeCell ref="D15:D18"/>
    <mergeCell ref="C15:C18"/>
    <mergeCell ref="B15:B18"/>
    <mergeCell ref="A10:N10"/>
    <mergeCell ref="C11:E11"/>
    <mergeCell ref="D12:E12"/>
    <mergeCell ref="G17:G18"/>
    <mergeCell ref="M15:N16"/>
    <mergeCell ref="E15:G16"/>
    <mergeCell ref="I15:L16"/>
    <mergeCell ref="M17:M18"/>
    <mergeCell ref="H15:H18"/>
    <mergeCell ref="I17:I18"/>
    <mergeCell ref="A47:H47"/>
    <mergeCell ref="A48:H48"/>
    <mergeCell ref="A49:H49"/>
    <mergeCell ref="A50:H50"/>
    <mergeCell ref="A20:N20"/>
    <mergeCell ref="A21:N21"/>
    <mergeCell ref="A26:N26"/>
    <mergeCell ref="A34:N34"/>
    <mergeCell ref="A55:H55"/>
    <mergeCell ref="A56:H56"/>
    <mergeCell ref="A57:H57"/>
    <mergeCell ref="A58:H58"/>
    <mergeCell ref="A51:H51"/>
    <mergeCell ref="A52:H52"/>
    <mergeCell ref="A53:H53"/>
    <mergeCell ref="A54:H54"/>
    <mergeCell ref="A63:H63"/>
    <mergeCell ref="A64:H64"/>
    <mergeCell ref="A65:H65"/>
    <mergeCell ref="A66:H66"/>
    <mergeCell ref="A59:H59"/>
    <mergeCell ref="A60:H60"/>
    <mergeCell ref="A61:H61"/>
    <mergeCell ref="A62:H62"/>
    <mergeCell ref="A74:H74"/>
    <mergeCell ref="A75:H75"/>
    <mergeCell ref="A76:H76"/>
    <mergeCell ref="A77:H77"/>
    <mergeCell ref="A67:H67"/>
    <mergeCell ref="A68:N68"/>
    <mergeCell ref="A72:H72"/>
    <mergeCell ref="A73:H73"/>
    <mergeCell ref="A82:H82"/>
    <mergeCell ref="A83:H83"/>
    <mergeCell ref="A84:H84"/>
    <mergeCell ref="A85:H85"/>
    <mergeCell ref="A78:H78"/>
    <mergeCell ref="A79:H79"/>
    <mergeCell ref="A80:H80"/>
    <mergeCell ref="A81:H81"/>
    <mergeCell ref="A90:H90"/>
    <mergeCell ref="A91:H91"/>
    <mergeCell ref="A92:H92"/>
    <mergeCell ref="A93:H93"/>
    <mergeCell ref="A86:H86"/>
    <mergeCell ref="A87:H87"/>
    <mergeCell ref="A88:H88"/>
    <mergeCell ref="A89:H89"/>
    <mergeCell ref="A98:H98"/>
    <mergeCell ref="A99:H99"/>
    <mergeCell ref="A100:H100"/>
    <mergeCell ref="A101:H101"/>
    <mergeCell ref="A94:H94"/>
    <mergeCell ref="A95:H95"/>
    <mergeCell ref="A96:H96"/>
    <mergeCell ref="A97:H97"/>
  </mergeCells>
  <printOptions/>
  <pageMargins left="0.2362204724409449" right="0.1968503937007874" top="0.35433070866141736" bottom="0.2755905511811024" header="0.2755905511811024" footer="0.1968503937007874"/>
  <pageSetup horizontalDpi="600" verticalDpi="600" orientation="landscape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4"/>
  <sheetViews>
    <sheetView showGridLines="0" zoomScalePageLayoutView="0" workbookViewId="0" topLeftCell="A94">
      <selection activeCell="B19" sqref="B19"/>
    </sheetView>
  </sheetViews>
  <sheetFormatPr defaultColWidth="9.00390625" defaultRowHeight="12.75"/>
  <cols>
    <col min="1" max="1" width="4.00390625" style="14" customWidth="1"/>
    <col min="2" max="2" width="70.375" style="13" customWidth="1"/>
    <col min="3" max="3" width="4.00390625" style="11" customWidth="1"/>
    <col min="4" max="4" width="63.25390625" style="4" customWidth="1"/>
    <col min="5" max="5" width="3.625" style="0" customWidth="1"/>
    <col min="6" max="6" width="48.25390625" style="0" customWidth="1"/>
    <col min="12" max="12" width="18.625" style="0" bestFit="1" customWidth="1"/>
  </cols>
  <sheetData>
    <row r="1" spans="1:6" ht="13.5" customHeight="1">
      <c r="A1" s="112" t="s">
        <v>232</v>
      </c>
      <c r="B1" s="113"/>
      <c r="C1" s="113"/>
      <c r="D1" s="113"/>
      <c r="E1" s="15"/>
      <c r="F1" s="10"/>
    </row>
    <row r="2" spans="1:5" ht="12.75">
      <c r="A2" s="11"/>
      <c r="B2" s="4"/>
      <c r="E2" s="15"/>
    </row>
    <row r="3" spans="1:5" ht="13.5" thickBot="1">
      <c r="A3" s="11"/>
      <c r="B3" s="4"/>
      <c r="E3" s="15"/>
    </row>
    <row r="4" spans="1:6" ht="13.5" thickBot="1">
      <c r="A4" s="16" t="s">
        <v>170</v>
      </c>
      <c r="B4" s="17" t="s">
        <v>233</v>
      </c>
      <c r="C4" s="17" t="s">
        <v>170</v>
      </c>
      <c r="D4" s="18" t="s">
        <v>234</v>
      </c>
      <c r="E4" s="17" t="s">
        <v>170</v>
      </c>
      <c r="F4" s="19" t="s">
        <v>250</v>
      </c>
    </row>
    <row r="5" spans="1:6" ht="12.75">
      <c r="A5" s="20"/>
      <c r="B5" s="21"/>
      <c r="C5" s="20"/>
      <c r="D5" s="22"/>
      <c r="E5" s="23"/>
      <c r="F5" s="24"/>
    </row>
    <row r="6" spans="1:6" ht="12.75">
      <c r="A6" s="25"/>
      <c r="B6" s="26" t="s">
        <v>251</v>
      </c>
      <c r="C6" s="25">
        <v>1</v>
      </c>
      <c r="D6" s="27" t="s">
        <v>48</v>
      </c>
      <c r="E6" s="23">
        <v>1</v>
      </c>
      <c r="F6" s="24" t="s">
        <v>252</v>
      </c>
    </row>
    <row r="7" spans="1:6" ht="12.75">
      <c r="A7" s="25"/>
      <c r="B7" s="28"/>
      <c r="C7" s="25">
        <v>2</v>
      </c>
      <c r="D7" s="29" t="s">
        <v>171</v>
      </c>
      <c r="E7" s="23">
        <v>2</v>
      </c>
      <c r="F7" s="24" t="s">
        <v>253</v>
      </c>
    </row>
    <row r="8" spans="1:6" ht="12.75">
      <c r="A8" s="25">
        <v>1</v>
      </c>
      <c r="B8" s="30" t="s">
        <v>84</v>
      </c>
      <c r="C8" s="25">
        <v>3</v>
      </c>
      <c r="D8" s="29" t="s">
        <v>172</v>
      </c>
      <c r="E8" s="23">
        <v>3</v>
      </c>
      <c r="F8" s="24" t="s">
        <v>254</v>
      </c>
    </row>
    <row r="9" spans="1:6" ht="12.75">
      <c r="A9" s="31">
        <v>2</v>
      </c>
      <c r="B9" s="32" t="s">
        <v>85</v>
      </c>
      <c r="C9" s="25">
        <v>4</v>
      </c>
      <c r="D9" s="29" t="s">
        <v>173</v>
      </c>
      <c r="E9" s="23">
        <v>4</v>
      </c>
      <c r="F9" s="24" t="s">
        <v>255</v>
      </c>
    </row>
    <row r="10" spans="1:6" ht="12.75">
      <c r="A10" s="25">
        <v>3</v>
      </c>
      <c r="B10" s="30" t="s">
        <v>86</v>
      </c>
      <c r="C10" s="25">
        <v>5</v>
      </c>
      <c r="D10" s="29" t="s">
        <v>174</v>
      </c>
      <c r="E10" s="23">
        <v>5</v>
      </c>
      <c r="F10" s="24" t="s">
        <v>256</v>
      </c>
    </row>
    <row r="11" spans="1:6" ht="12.75">
      <c r="A11" s="31">
        <v>4</v>
      </c>
      <c r="B11" s="32" t="s">
        <v>87</v>
      </c>
      <c r="C11" s="25">
        <v>6</v>
      </c>
      <c r="D11" s="29" t="s">
        <v>175</v>
      </c>
      <c r="E11" s="23">
        <v>6</v>
      </c>
      <c r="F11" s="24" t="s">
        <v>257</v>
      </c>
    </row>
    <row r="12" spans="1:6" ht="12.75">
      <c r="A12" s="25">
        <v>5</v>
      </c>
      <c r="B12" s="32" t="s">
        <v>268</v>
      </c>
      <c r="D12" s="29"/>
      <c r="E12" s="23">
        <v>7</v>
      </c>
      <c r="F12" s="24" t="s">
        <v>258</v>
      </c>
    </row>
    <row r="13" spans="1:6" ht="12.75">
      <c r="A13" s="31">
        <v>6</v>
      </c>
      <c r="B13" s="32" t="s">
        <v>269</v>
      </c>
      <c r="C13" s="25">
        <v>7</v>
      </c>
      <c r="D13" s="27" t="s">
        <v>11</v>
      </c>
      <c r="E13" s="23">
        <v>8</v>
      </c>
      <c r="F13" s="24" t="s">
        <v>259</v>
      </c>
    </row>
    <row r="14" spans="1:6" ht="12.75">
      <c r="A14" s="25">
        <v>7</v>
      </c>
      <c r="B14" s="32" t="s">
        <v>270</v>
      </c>
      <c r="C14" s="25">
        <v>8</v>
      </c>
      <c r="D14" s="29" t="s">
        <v>176</v>
      </c>
      <c r="E14" s="23"/>
      <c r="F14" s="24"/>
    </row>
    <row r="15" spans="1:6" ht="12.75">
      <c r="A15" s="31">
        <v>8</v>
      </c>
      <c r="B15" s="32" t="s">
        <v>271</v>
      </c>
      <c r="C15" s="25">
        <v>9</v>
      </c>
      <c r="D15" s="29" t="s">
        <v>177</v>
      </c>
      <c r="E15" s="23"/>
      <c r="F15" s="24"/>
    </row>
    <row r="16" spans="1:6" ht="12.75">
      <c r="A16" s="25">
        <v>9</v>
      </c>
      <c r="B16" s="32" t="s">
        <v>272</v>
      </c>
      <c r="C16" s="25">
        <v>10</v>
      </c>
      <c r="D16" s="29" t="s">
        <v>178</v>
      </c>
      <c r="E16" s="23"/>
      <c r="F16" s="24"/>
    </row>
    <row r="17" spans="1:6" ht="12.75">
      <c r="A17" s="31">
        <v>10</v>
      </c>
      <c r="B17" s="32" t="s">
        <v>273</v>
      </c>
      <c r="C17" s="25">
        <v>11</v>
      </c>
      <c r="D17" s="29" t="s">
        <v>179</v>
      </c>
      <c r="E17" s="23"/>
      <c r="F17" s="24"/>
    </row>
    <row r="18" spans="1:6" ht="12.75">
      <c r="A18" s="25">
        <v>11</v>
      </c>
      <c r="B18" s="32" t="s">
        <v>274</v>
      </c>
      <c r="C18" s="25">
        <v>12</v>
      </c>
      <c r="D18" s="29" t="s">
        <v>180</v>
      </c>
      <c r="E18" s="23"/>
      <c r="F18" s="24"/>
    </row>
    <row r="19" spans="1:6" ht="12.75">
      <c r="A19" s="25">
        <v>12</v>
      </c>
      <c r="B19" s="32" t="s">
        <v>88</v>
      </c>
      <c r="D19" s="29"/>
      <c r="E19" s="23"/>
      <c r="F19" s="24"/>
    </row>
    <row r="20" spans="1:6" ht="12.75">
      <c r="A20" s="25">
        <v>13</v>
      </c>
      <c r="B20" s="30" t="s">
        <v>89</v>
      </c>
      <c r="C20" s="25">
        <v>13</v>
      </c>
      <c r="D20" s="27" t="s">
        <v>8</v>
      </c>
      <c r="E20" s="23"/>
      <c r="F20" s="24"/>
    </row>
    <row r="21" spans="1:6" ht="12.75">
      <c r="A21" s="25">
        <v>14</v>
      </c>
      <c r="B21" s="30" t="s">
        <v>90</v>
      </c>
      <c r="C21" s="25">
        <v>14</v>
      </c>
      <c r="D21" s="29" t="s">
        <v>181</v>
      </c>
      <c r="E21" s="23"/>
      <c r="F21" s="24"/>
    </row>
    <row r="22" spans="1:6" ht="12.75">
      <c r="A22" s="25">
        <v>15</v>
      </c>
      <c r="B22" s="30" t="s">
        <v>91</v>
      </c>
      <c r="C22" s="25">
        <v>15</v>
      </c>
      <c r="D22" s="29" t="s">
        <v>182</v>
      </c>
      <c r="E22" s="23"/>
      <c r="F22" s="24"/>
    </row>
    <row r="23" spans="1:6" ht="12.75">
      <c r="A23" s="25">
        <v>16</v>
      </c>
      <c r="B23" s="30" t="s">
        <v>260</v>
      </c>
      <c r="C23" s="25">
        <v>16</v>
      </c>
      <c r="D23" s="29" t="s">
        <v>183</v>
      </c>
      <c r="E23" s="23"/>
      <c r="F23" s="24"/>
    </row>
    <row r="24" spans="1:6" ht="12.75">
      <c r="A24" s="25">
        <v>17</v>
      </c>
      <c r="B24" s="30" t="s">
        <v>261</v>
      </c>
      <c r="C24" s="25">
        <v>17</v>
      </c>
      <c r="D24" s="29" t="s">
        <v>184</v>
      </c>
      <c r="E24" s="23"/>
      <c r="F24" s="24"/>
    </row>
    <row r="25" spans="1:6" ht="12.75">
      <c r="A25" s="25">
        <v>18</v>
      </c>
      <c r="B25" s="30" t="s">
        <v>262</v>
      </c>
      <c r="C25" s="25">
        <v>18</v>
      </c>
      <c r="D25" s="29" t="s">
        <v>185</v>
      </c>
      <c r="E25" s="23"/>
      <c r="F25" s="24"/>
    </row>
    <row r="26" spans="1:6" ht="12.75">
      <c r="A26" s="25">
        <v>19</v>
      </c>
      <c r="B26" s="32" t="s">
        <v>92</v>
      </c>
      <c r="D26" s="29"/>
      <c r="E26" s="23"/>
      <c r="F26" s="24"/>
    </row>
    <row r="27" spans="1:6" ht="12.75">
      <c r="A27" s="25">
        <v>20</v>
      </c>
      <c r="B27" s="30" t="s">
        <v>93</v>
      </c>
      <c r="C27" s="25">
        <v>19</v>
      </c>
      <c r="D27" s="27" t="s">
        <v>9</v>
      </c>
      <c r="E27" s="23"/>
      <c r="F27" s="24"/>
    </row>
    <row r="28" spans="1:6" ht="12.75">
      <c r="A28" s="25">
        <v>21</v>
      </c>
      <c r="B28" s="30" t="s">
        <v>94</v>
      </c>
      <c r="C28" s="25">
        <v>20</v>
      </c>
      <c r="D28" s="29" t="s">
        <v>186</v>
      </c>
      <c r="E28" s="23"/>
      <c r="F28" s="24"/>
    </row>
    <row r="29" spans="1:6" ht="12.75">
      <c r="A29" s="25">
        <v>22</v>
      </c>
      <c r="B29" s="30" t="s">
        <v>95</v>
      </c>
      <c r="C29" s="25">
        <v>21</v>
      </c>
      <c r="D29" s="29" t="s">
        <v>187</v>
      </c>
      <c r="E29" s="23"/>
      <c r="F29" s="24"/>
    </row>
    <row r="30" spans="1:6" ht="12.75">
      <c r="A30" s="25">
        <v>23</v>
      </c>
      <c r="B30" s="30" t="s">
        <v>96</v>
      </c>
      <c r="C30" s="25">
        <v>22</v>
      </c>
      <c r="D30" s="29" t="s">
        <v>188</v>
      </c>
      <c r="E30" s="23"/>
      <c r="F30" s="24"/>
    </row>
    <row r="31" spans="1:6" ht="12.75">
      <c r="A31" s="25">
        <v>24</v>
      </c>
      <c r="B31" s="32" t="s">
        <v>97</v>
      </c>
      <c r="C31" s="25">
        <v>23</v>
      </c>
      <c r="D31" s="29" t="s">
        <v>189</v>
      </c>
      <c r="E31" s="23"/>
      <c r="F31" s="24"/>
    </row>
    <row r="32" spans="1:6" ht="12.75">
      <c r="A32" s="25">
        <v>25</v>
      </c>
      <c r="B32" s="32" t="s">
        <v>98</v>
      </c>
      <c r="C32" s="25">
        <v>24</v>
      </c>
      <c r="D32" s="29" t="s">
        <v>190</v>
      </c>
      <c r="E32" s="23"/>
      <c r="F32" s="24"/>
    </row>
    <row r="33" spans="1:6" ht="12.75">
      <c r="A33" s="25">
        <v>26</v>
      </c>
      <c r="B33" s="32" t="s">
        <v>99</v>
      </c>
      <c r="D33" s="29"/>
      <c r="E33" s="23"/>
      <c r="F33" s="24"/>
    </row>
    <row r="34" spans="1:6" ht="12.75">
      <c r="A34" s="25">
        <v>27</v>
      </c>
      <c r="B34" s="32" t="s">
        <v>100</v>
      </c>
      <c r="C34" s="25">
        <v>25</v>
      </c>
      <c r="D34" s="27" t="s">
        <v>10</v>
      </c>
      <c r="E34" s="23"/>
      <c r="F34" s="24"/>
    </row>
    <row r="35" spans="1:6" ht="12.75">
      <c r="A35" s="25">
        <v>28</v>
      </c>
      <c r="B35" s="32" t="s">
        <v>101</v>
      </c>
      <c r="C35" s="25">
        <v>26</v>
      </c>
      <c r="D35" s="29" t="s">
        <v>191</v>
      </c>
      <c r="E35" s="23"/>
      <c r="F35" s="24"/>
    </row>
    <row r="36" spans="1:6" ht="12.75">
      <c r="A36" s="25">
        <v>29</v>
      </c>
      <c r="B36" s="32" t="s">
        <v>102</v>
      </c>
      <c r="C36" s="25">
        <v>27</v>
      </c>
      <c r="D36" s="29" t="s">
        <v>192</v>
      </c>
      <c r="E36" s="23"/>
      <c r="F36" s="24"/>
    </row>
    <row r="37" spans="1:6" ht="12.75">
      <c r="A37" s="25">
        <v>30</v>
      </c>
      <c r="B37" s="32" t="s">
        <v>103</v>
      </c>
      <c r="C37" s="25">
        <v>28</v>
      </c>
      <c r="D37" s="29" t="s">
        <v>193</v>
      </c>
      <c r="E37" s="23"/>
      <c r="F37" s="24"/>
    </row>
    <row r="38" spans="1:6" ht="12.75">
      <c r="A38" s="25">
        <v>31</v>
      </c>
      <c r="B38" s="30" t="s">
        <v>104</v>
      </c>
      <c r="C38" s="25">
        <v>29</v>
      </c>
      <c r="D38" s="29" t="s">
        <v>194</v>
      </c>
      <c r="E38" s="23"/>
      <c r="F38" s="24"/>
    </row>
    <row r="39" spans="1:6" ht="12.75">
      <c r="A39" s="25">
        <v>32</v>
      </c>
      <c r="B39" s="32" t="s">
        <v>235</v>
      </c>
      <c r="C39" s="25">
        <v>30</v>
      </c>
      <c r="D39" s="29" t="s">
        <v>195</v>
      </c>
      <c r="E39" s="23"/>
      <c r="F39" s="24"/>
    </row>
    <row r="40" spans="1:6" ht="12.75">
      <c r="A40" s="25">
        <v>33</v>
      </c>
      <c r="B40" s="30" t="s">
        <v>105</v>
      </c>
      <c r="D40" s="29"/>
      <c r="E40" s="23"/>
      <c r="F40" s="24"/>
    </row>
    <row r="41" spans="1:6" ht="12.75">
      <c r="A41" s="25">
        <v>34</v>
      </c>
      <c r="B41" s="30" t="s">
        <v>106</v>
      </c>
      <c r="C41" s="25">
        <v>31</v>
      </c>
      <c r="D41" s="27" t="s">
        <v>14</v>
      </c>
      <c r="E41" s="23"/>
      <c r="F41" s="24"/>
    </row>
    <row r="42" spans="1:6" ht="12.75">
      <c r="A42" s="25">
        <v>35</v>
      </c>
      <c r="B42" s="30" t="s">
        <v>107</v>
      </c>
      <c r="C42" s="25">
        <v>32</v>
      </c>
      <c r="D42" s="29" t="s">
        <v>196</v>
      </c>
      <c r="E42" s="23"/>
      <c r="F42" s="24"/>
    </row>
    <row r="43" spans="1:6" ht="12.75">
      <c r="A43" s="25">
        <v>36</v>
      </c>
      <c r="B43" s="30" t="s">
        <v>108</v>
      </c>
      <c r="C43" s="25">
        <v>33</v>
      </c>
      <c r="D43" s="29" t="s">
        <v>197</v>
      </c>
      <c r="E43" s="23"/>
      <c r="F43" s="24"/>
    </row>
    <row r="44" spans="1:6" ht="12.75">
      <c r="A44" s="25">
        <v>37</v>
      </c>
      <c r="B44" s="30" t="s">
        <v>109</v>
      </c>
      <c r="C44" s="25">
        <v>34</v>
      </c>
      <c r="D44" s="29" t="s">
        <v>198</v>
      </c>
      <c r="E44" s="23"/>
      <c r="F44" s="24"/>
    </row>
    <row r="45" spans="1:6" ht="12.75">
      <c r="A45" s="25">
        <v>38</v>
      </c>
      <c r="B45" s="30" t="s">
        <v>110</v>
      </c>
      <c r="C45" s="25">
        <v>35</v>
      </c>
      <c r="D45" s="29" t="s">
        <v>199</v>
      </c>
      <c r="E45" s="23"/>
      <c r="F45" s="24"/>
    </row>
    <row r="46" spans="1:6" ht="12.75">
      <c r="A46" s="25">
        <v>39</v>
      </c>
      <c r="B46" s="30" t="s">
        <v>111</v>
      </c>
      <c r="C46" s="25">
        <v>36</v>
      </c>
      <c r="D46" s="29" t="s">
        <v>200</v>
      </c>
      <c r="E46" s="23"/>
      <c r="F46" s="24"/>
    </row>
    <row r="47" spans="1:6" ht="12.75">
      <c r="A47" s="25">
        <v>40</v>
      </c>
      <c r="B47" s="30" t="s">
        <v>112</v>
      </c>
      <c r="C47" s="45"/>
      <c r="D47" s="29"/>
      <c r="E47" s="23"/>
      <c r="F47" s="24"/>
    </row>
    <row r="48" spans="1:6" ht="12.75">
      <c r="A48" s="25">
        <v>41</v>
      </c>
      <c r="B48" s="30" t="s">
        <v>113</v>
      </c>
      <c r="C48" s="25">
        <v>37</v>
      </c>
      <c r="D48" s="27" t="s">
        <v>13</v>
      </c>
      <c r="E48" s="23"/>
      <c r="F48" s="24"/>
    </row>
    <row r="49" spans="1:6" ht="12.75">
      <c r="A49" s="25">
        <v>42</v>
      </c>
      <c r="B49" s="32" t="s">
        <v>114</v>
      </c>
      <c r="C49" s="25">
        <v>38</v>
      </c>
      <c r="D49" s="29" t="s">
        <v>201</v>
      </c>
      <c r="E49" s="23"/>
      <c r="F49" s="24"/>
    </row>
    <row r="50" spans="1:6" ht="12.75">
      <c r="A50" s="25">
        <v>43</v>
      </c>
      <c r="B50" s="30" t="s">
        <v>115</v>
      </c>
      <c r="C50" s="25">
        <v>39</v>
      </c>
      <c r="D50" s="29" t="s">
        <v>202</v>
      </c>
      <c r="E50" s="23"/>
      <c r="F50" s="24"/>
    </row>
    <row r="51" spans="1:6" ht="12.75">
      <c r="A51" s="25">
        <v>44</v>
      </c>
      <c r="B51" s="30" t="s">
        <v>116</v>
      </c>
      <c r="C51" s="25">
        <v>40</v>
      </c>
      <c r="D51" s="29" t="s">
        <v>203</v>
      </c>
      <c r="E51" s="23"/>
      <c r="F51" s="24"/>
    </row>
    <row r="52" spans="1:6" ht="12.75">
      <c r="A52" s="25">
        <v>45</v>
      </c>
      <c r="B52" s="30" t="s">
        <v>117</v>
      </c>
      <c r="C52" s="25">
        <v>41</v>
      </c>
      <c r="D52" s="29" t="s">
        <v>204</v>
      </c>
      <c r="E52" s="23"/>
      <c r="F52" s="24"/>
    </row>
    <row r="53" spans="1:6" ht="12.75">
      <c r="A53" s="25">
        <v>46</v>
      </c>
      <c r="B53" s="30" t="s">
        <v>118</v>
      </c>
      <c r="C53" s="25">
        <v>42</v>
      </c>
      <c r="D53" s="29" t="s">
        <v>205</v>
      </c>
      <c r="E53" s="23"/>
      <c r="F53" s="24"/>
    </row>
    <row r="54" spans="1:6" ht="12.75">
      <c r="A54" s="25">
        <v>47</v>
      </c>
      <c r="B54" s="30" t="s">
        <v>275</v>
      </c>
      <c r="D54" s="29"/>
      <c r="E54" s="23"/>
      <c r="F54" s="24"/>
    </row>
    <row r="55" spans="1:6" ht="12.75">
      <c r="A55" s="25">
        <v>48</v>
      </c>
      <c r="B55" s="30" t="s">
        <v>276</v>
      </c>
      <c r="C55" s="25">
        <v>43</v>
      </c>
      <c r="D55" s="27" t="s">
        <v>12</v>
      </c>
      <c r="E55" s="23"/>
      <c r="F55" s="24"/>
    </row>
    <row r="56" spans="1:6" ht="12.75">
      <c r="A56" s="25">
        <v>49</v>
      </c>
      <c r="B56" s="30" t="s">
        <v>277</v>
      </c>
      <c r="C56" s="25">
        <v>44</v>
      </c>
      <c r="D56" s="29" t="s">
        <v>206</v>
      </c>
      <c r="E56" s="23"/>
      <c r="F56" s="24"/>
    </row>
    <row r="57" spans="1:6" ht="12.75">
      <c r="A57" s="25">
        <v>50</v>
      </c>
      <c r="B57" s="30" t="s">
        <v>278</v>
      </c>
      <c r="C57" s="25">
        <v>45</v>
      </c>
      <c r="D57" s="29" t="s">
        <v>207</v>
      </c>
      <c r="E57" s="23"/>
      <c r="F57" s="24"/>
    </row>
    <row r="58" spans="1:6" ht="12.75">
      <c r="A58" s="25">
        <v>51</v>
      </c>
      <c r="B58" s="30" t="s">
        <v>279</v>
      </c>
      <c r="C58" s="25">
        <v>46</v>
      </c>
      <c r="D58" s="29" t="s">
        <v>208</v>
      </c>
      <c r="E58" s="23"/>
      <c r="F58" s="24"/>
    </row>
    <row r="59" spans="1:6" ht="12.75">
      <c r="A59" s="25">
        <v>52</v>
      </c>
      <c r="B59" s="30" t="s">
        <v>280</v>
      </c>
      <c r="C59" s="25">
        <v>47</v>
      </c>
      <c r="D59" s="29" t="s">
        <v>209</v>
      </c>
      <c r="E59" s="23"/>
      <c r="F59" s="24"/>
    </row>
    <row r="60" spans="1:6" ht="12.75">
      <c r="A60" s="25">
        <v>53</v>
      </c>
      <c r="B60" s="30" t="s">
        <v>281</v>
      </c>
      <c r="C60" s="25">
        <v>48</v>
      </c>
      <c r="D60" s="29" t="s">
        <v>210</v>
      </c>
      <c r="E60" s="23"/>
      <c r="F60" s="24"/>
    </row>
    <row r="61" spans="1:6" ht="12.75">
      <c r="A61" s="25">
        <v>54</v>
      </c>
      <c r="B61" s="30" t="s">
        <v>282</v>
      </c>
      <c r="D61" s="29"/>
      <c r="E61" s="23"/>
      <c r="F61" s="24"/>
    </row>
    <row r="62" spans="1:6" ht="12.75">
      <c r="A62" s="25">
        <v>55</v>
      </c>
      <c r="B62" s="30" t="s">
        <v>283</v>
      </c>
      <c r="C62" s="25">
        <v>49</v>
      </c>
      <c r="D62" s="27" t="s">
        <v>211</v>
      </c>
      <c r="E62" s="23"/>
      <c r="F62" s="24"/>
    </row>
    <row r="63" spans="1:6" ht="12.75">
      <c r="A63" s="25">
        <v>56</v>
      </c>
      <c r="B63" s="30" t="s">
        <v>284</v>
      </c>
      <c r="C63" s="25">
        <v>50</v>
      </c>
      <c r="D63" s="33" t="s">
        <v>212</v>
      </c>
      <c r="E63" s="23"/>
      <c r="F63" s="24"/>
    </row>
    <row r="64" spans="1:6" ht="14.25" customHeight="1">
      <c r="A64" s="25">
        <v>57</v>
      </c>
      <c r="B64" s="30" t="s">
        <v>285</v>
      </c>
      <c r="C64" s="25">
        <v>51</v>
      </c>
      <c r="D64" s="33" t="s">
        <v>5</v>
      </c>
      <c r="E64" s="23"/>
      <c r="F64" s="24"/>
    </row>
    <row r="65" spans="1:6" ht="12.75">
      <c r="A65" s="25">
        <v>58</v>
      </c>
      <c r="B65" s="30" t="s">
        <v>286</v>
      </c>
      <c r="C65" s="25">
        <v>52</v>
      </c>
      <c r="D65" s="33" t="s">
        <v>6</v>
      </c>
      <c r="E65" s="23"/>
      <c r="F65" s="24"/>
    </row>
    <row r="66" spans="1:6" ht="12.75">
      <c r="A66" s="25">
        <v>59</v>
      </c>
      <c r="B66" s="30" t="s">
        <v>287</v>
      </c>
      <c r="C66" s="25">
        <v>53</v>
      </c>
      <c r="D66" s="33" t="s">
        <v>7</v>
      </c>
      <c r="E66" s="23"/>
      <c r="F66" s="24"/>
    </row>
    <row r="67" spans="1:6" ht="12.75">
      <c r="A67" s="25"/>
      <c r="B67" s="30"/>
      <c r="D67" s="33"/>
      <c r="E67" s="23"/>
      <c r="F67" s="24"/>
    </row>
    <row r="68" spans="1:6" ht="12.75">
      <c r="A68" s="31"/>
      <c r="B68" s="26" t="s">
        <v>263</v>
      </c>
      <c r="C68" s="25">
        <v>54</v>
      </c>
      <c r="D68" s="27" t="s">
        <v>17</v>
      </c>
      <c r="E68" s="23"/>
      <c r="F68" s="24"/>
    </row>
    <row r="69" spans="1:6" ht="12.75">
      <c r="A69" s="31"/>
      <c r="B69" s="28"/>
      <c r="C69" s="25">
        <v>55</v>
      </c>
      <c r="D69" s="33" t="s">
        <v>18</v>
      </c>
      <c r="E69" s="23"/>
      <c r="F69" s="24"/>
    </row>
    <row r="70" spans="1:6" ht="12.75" customHeight="1">
      <c r="A70" s="25">
        <v>60</v>
      </c>
      <c r="B70" s="32" t="s">
        <v>119</v>
      </c>
      <c r="C70" s="25">
        <v>56</v>
      </c>
      <c r="D70" s="29" t="s">
        <v>57</v>
      </c>
      <c r="E70" s="23"/>
      <c r="F70" s="24"/>
    </row>
    <row r="71" spans="1:6" ht="13.5" customHeight="1">
      <c r="A71" s="31">
        <v>61</v>
      </c>
      <c r="B71" s="32" t="s">
        <v>120</v>
      </c>
      <c r="C71" s="25">
        <v>57</v>
      </c>
      <c r="D71" s="29" t="s">
        <v>58</v>
      </c>
      <c r="E71" s="23"/>
      <c r="F71" s="24"/>
    </row>
    <row r="72" spans="1:6" ht="12.75">
      <c r="A72" s="25">
        <v>62</v>
      </c>
      <c r="B72" s="32" t="s">
        <v>121</v>
      </c>
      <c r="D72" s="33"/>
      <c r="E72" s="23"/>
      <c r="F72" s="24"/>
    </row>
    <row r="73" spans="1:6" ht="12.75">
      <c r="A73" s="31">
        <v>63</v>
      </c>
      <c r="B73" s="32" t="s">
        <v>122</v>
      </c>
      <c r="C73" s="25">
        <v>58</v>
      </c>
      <c r="D73" s="27" t="s">
        <v>0</v>
      </c>
      <c r="E73" s="23"/>
      <c r="F73" s="24"/>
    </row>
    <row r="74" spans="1:6" ht="12.75">
      <c r="A74" s="25">
        <v>64</v>
      </c>
      <c r="B74" s="32" t="s">
        <v>123</v>
      </c>
      <c r="C74" s="25">
        <v>59</v>
      </c>
      <c r="D74" s="33" t="s">
        <v>1</v>
      </c>
      <c r="E74" s="23"/>
      <c r="F74" s="24"/>
    </row>
    <row r="75" spans="1:6" ht="12.75">
      <c r="A75" s="31">
        <v>65</v>
      </c>
      <c r="B75" s="32" t="s">
        <v>124</v>
      </c>
      <c r="C75" s="25">
        <v>60</v>
      </c>
      <c r="D75" s="33" t="s">
        <v>2</v>
      </c>
      <c r="E75" s="23"/>
      <c r="F75" s="24"/>
    </row>
    <row r="76" spans="1:6" ht="12.75">
      <c r="A76" s="25">
        <v>66</v>
      </c>
      <c r="B76" s="32" t="s">
        <v>125</v>
      </c>
      <c r="C76" s="25">
        <v>61</v>
      </c>
      <c r="D76" s="33" t="s">
        <v>3</v>
      </c>
      <c r="E76" s="23"/>
      <c r="F76" s="24"/>
    </row>
    <row r="77" spans="1:6" ht="12.75">
      <c r="A77" s="31">
        <v>67</v>
      </c>
      <c r="B77" s="32" t="s">
        <v>126</v>
      </c>
      <c r="C77" s="25">
        <v>62</v>
      </c>
      <c r="D77" s="33" t="s">
        <v>4</v>
      </c>
      <c r="E77" s="23"/>
      <c r="F77" s="24"/>
    </row>
    <row r="78" spans="1:6" ht="12.75">
      <c r="A78" s="25">
        <v>68</v>
      </c>
      <c r="B78" s="32" t="s">
        <v>127</v>
      </c>
      <c r="C78" s="25">
        <v>63</v>
      </c>
      <c r="D78" s="29" t="s">
        <v>41</v>
      </c>
      <c r="E78" s="23"/>
      <c r="F78" s="24"/>
    </row>
    <row r="79" spans="1:6" ht="12.75">
      <c r="A79" s="31">
        <v>69</v>
      </c>
      <c r="B79" s="32" t="s">
        <v>128</v>
      </c>
      <c r="C79" s="25">
        <v>64</v>
      </c>
      <c r="D79" s="33" t="s">
        <v>42</v>
      </c>
      <c r="E79" s="23"/>
      <c r="F79" s="24"/>
    </row>
    <row r="80" spans="1:6" ht="12.75">
      <c r="A80" s="25">
        <v>70</v>
      </c>
      <c r="B80" s="32" t="s">
        <v>129</v>
      </c>
      <c r="C80" s="25">
        <v>65</v>
      </c>
      <c r="D80" s="33" t="s">
        <v>47</v>
      </c>
      <c r="E80" s="23"/>
      <c r="F80" s="24"/>
    </row>
    <row r="81" spans="1:6" ht="12.75">
      <c r="A81" s="31">
        <v>71</v>
      </c>
      <c r="B81" s="32" t="s">
        <v>130</v>
      </c>
      <c r="C81" s="25">
        <v>66</v>
      </c>
      <c r="D81" s="33" t="s">
        <v>43</v>
      </c>
      <c r="E81" s="23"/>
      <c r="F81" s="24"/>
    </row>
    <row r="82" spans="1:6" ht="12" customHeight="1">
      <c r="A82" s="25">
        <v>72</v>
      </c>
      <c r="B82" s="32" t="s">
        <v>131</v>
      </c>
      <c r="C82" s="25">
        <v>67</v>
      </c>
      <c r="D82" s="33" t="s">
        <v>44</v>
      </c>
      <c r="E82" s="23"/>
      <c r="F82" s="24"/>
    </row>
    <row r="83" spans="1:6" ht="12.75" customHeight="1">
      <c r="A83" s="31">
        <v>73</v>
      </c>
      <c r="B83" s="32" t="s">
        <v>132</v>
      </c>
      <c r="C83" s="25">
        <v>68</v>
      </c>
      <c r="D83" s="33" t="s">
        <v>45</v>
      </c>
      <c r="E83" s="23"/>
      <c r="F83" s="24"/>
    </row>
    <row r="84" spans="1:6" ht="12.75">
      <c r="A84" s="25">
        <v>74</v>
      </c>
      <c r="B84" s="32" t="s">
        <v>133</v>
      </c>
      <c r="C84" s="25">
        <v>69</v>
      </c>
      <c r="D84" s="33" t="s">
        <v>46</v>
      </c>
      <c r="E84" s="23"/>
      <c r="F84" s="24"/>
    </row>
    <row r="85" spans="1:6" ht="12.75">
      <c r="A85" s="31">
        <v>75</v>
      </c>
      <c r="B85" s="32" t="s">
        <v>134</v>
      </c>
      <c r="C85" s="25">
        <v>70</v>
      </c>
      <c r="D85" s="29" t="s">
        <v>49</v>
      </c>
      <c r="E85" s="23"/>
      <c r="F85" s="24"/>
    </row>
    <row r="86" spans="1:6" ht="12.75">
      <c r="A86" s="25">
        <v>76</v>
      </c>
      <c r="B86" s="32" t="s">
        <v>135</v>
      </c>
      <c r="C86" s="25">
        <v>71</v>
      </c>
      <c r="D86" s="29" t="s">
        <v>50</v>
      </c>
      <c r="E86" s="23"/>
      <c r="F86" s="24"/>
    </row>
    <row r="87" spans="1:6" ht="12.75">
      <c r="A87" s="31">
        <v>77</v>
      </c>
      <c r="B87" s="32" t="s">
        <v>136</v>
      </c>
      <c r="C87" s="25">
        <v>72</v>
      </c>
      <c r="D87" s="29" t="s">
        <v>63</v>
      </c>
      <c r="E87" s="23"/>
      <c r="F87" s="24"/>
    </row>
    <row r="88" spans="1:6" ht="12.75">
      <c r="A88" s="25"/>
      <c r="B88" s="34"/>
      <c r="C88" s="25">
        <v>73</v>
      </c>
      <c r="D88" s="29" t="s">
        <v>62</v>
      </c>
      <c r="E88" s="23"/>
      <c r="F88" s="24"/>
    </row>
    <row r="89" spans="1:6" ht="12.75">
      <c r="A89" s="25"/>
      <c r="B89" s="26" t="s">
        <v>264</v>
      </c>
      <c r="C89" s="25">
        <v>74</v>
      </c>
      <c r="D89" s="29" t="s">
        <v>61</v>
      </c>
      <c r="E89" s="23"/>
      <c r="F89" s="24"/>
    </row>
    <row r="90" spans="1:6" ht="12.75">
      <c r="A90" s="25"/>
      <c r="B90" s="26"/>
      <c r="C90" s="25">
        <v>75</v>
      </c>
      <c r="D90" s="29" t="s">
        <v>60</v>
      </c>
      <c r="E90" s="23"/>
      <c r="F90" s="24"/>
    </row>
    <row r="91" spans="1:6" ht="12.75">
      <c r="A91" s="25">
        <v>78</v>
      </c>
      <c r="B91" s="32" t="s">
        <v>288</v>
      </c>
      <c r="C91" s="25">
        <v>76</v>
      </c>
      <c r="D91" s="29" t="s">
        <v>59</v>
      </c>
      <c r="E91" s="23"/>
      <c r="F91" s="24"/>
    </row>
    <row r="92" spans="1:6" ht="12.75">
      <c r="A92" s="25">
        <v>79</v>
      </c>
      <c r="B92" s="32" t="s">
        <v>289</v>
      </c>
      <c r="C92" s="25"/>
      <c r="D92" s="29"/>
      <c r="E92" s="23"/>
      <c r="F92" s="24"/>
    </row>
    <row r="93" spans="1:6" ht="14.25" customHeight="1">
      <c r="A93" s="25">
        <v>80</v>
      </c>
      <c r="B93" s="32" t="s">
        <v>290</v>
      </c>
      <c r="C93" s="25">
        <v>77</v>
      </c>
      <c r="D93" s="27" t="s">
        <v>213</v>
      </c>
      <c r="E93" s="23"/>
      <c r="F93" s="24"/>
    </row>
    <row r="94" spans="1:6" ht="12.75">
      <c r="A94" s="25">
        <v>81</v>
      </c>
      <c r="B94" s="32" t="s">
        <v>291</v>
      </c>
      <c r="C94" s="25">
        <v>78</v>
      </c>
      <c r="D94" s="33" t="s">
        <v>214</v>
      </c>
      <c r="E94" s="23"/>
      <c r="F94" s="24"/>
    </row>
    <row r="95" spans="1:6" ht="12.75">
      <c r="A95" s="25">
        <v>82</v>
      </c>
      <c r="B95" s="32" t="s">
        <v>137</v>
      </c>
      <c r="C95" s="25">
        <v>79</v>
      </c>
      <c r="D95" s="33" t="s">
        <v>215</v>
      </c>
      <c r="E95" s="23"/>
      <c r="F95" s="24"/>
    </row>
    <row r="96" spans="1:6" ht="25.5">
      <c r="A96" s="25">
        <v>83</v>
      </c>
      <c r="B96" s="32" t="s">
        <v>138</v>
      </c>
      <c r="C96" s="25">
        <v>80</v>
      </c>
      <c r="D96" s="33" t="s">
        <v>216</v>
      </c>
      <c r="E96" s="23"/>
      <c r="F96" s="24"/>
    </row>
    <row r="97" spans="1:6" ht="12.75">
      <c r="A97" s="25">
        <v>84</v>
      </c>
      <c r="B97" s="32" t="s">
        <v>139</v>
      </c>
      <c r="C97" s="25">
        <v>81</v>
      </c>
      <c r="D97" s="33" t="s">
        <v>217</v>
      </c>
      <c r="E97" s="23"/>
      <c r="F97" s="24"/>
    </row>
    <row r="98" spans="1:6" ht="12.75">
      <c r="A98" s="25">
        <v>85</v>
      </c>
      <c r="B98" s="32" t="s">
        <v>140</v>
      </c>
      <c r="D98" s="33"/>
      <c r="E98" s="23"/>
      <c r="F98" s="24"/>
    </row>
    <row r="99" spans="1:6" ht="12.75">
      <c r="A99" s="25">
        <v>86</v>
      </c>
      <c r="B99" s="32" t="s">
        <v>141</v>
      </c>
      <c r="C99" s="25">
        <v>82</v>
      </c>
      <c r="D99" s="27" t="s">
        <v>15</v>
      </c>
      <c r="E99" s="23"/>
      <c r="F99" s="24"/>
    </row>
    <row r="100" spans="1:6" ht="12.75">
      <c r="A100" s="25">
        <v>87</v>
      </c>
      <c r="B100" s="32" t="s">
        <v>142</v>
      </c>
      <c r="C100" s="25">
        <v>83</v>
      </c>
      <c r="D100" s="33" t="s">
        <v>218</v>
      </c>
      <c r="E100" s="23"/>
      <c r="F100" s="24"/>
    </row>
    <row r="101" spans="1:6" ht="12.75">
      <c r="A101" s="25">
        <v>88</v>
      </c>
      <c r="B101" s="32" t="s">
        <v>143</v>
      </c>
      <c r="C101" s="25">
        <v>84</v>
      </c>
      <c r="D101" s="33" t="s">
        <v>219</v>
      </c>
      <c r="E101" s="23"/>
      <c r="F101" s="24"/>
    </row>
    <row r="102" spans="1:6" ht="25.5">
      <c r="A102" s="25">
        <v>89</v>
      </c>
      <c r="B102" s="32" t="s">
        <v>144</v>
      </c>
      <c r="C102" s="25">
        <v>85</v>
      </c>
      <c r="D102" s="33" t="s">
        <v>220</v>
      </c>
      <c r="E102" s="23"/>
      <c r="F102" s="24"/>
    </row>
    <row r="103" spans="1:6" ht="12.75">
      <c r="A103" s="25">
        <v>90</v>
      </c>
      <c r="B103" s="32" t="s">
        <v>145</v>
      </c>
      <c r="C103" s="25">
        <v>86</v>
      </c>
      <c r="D103" s="33" t="s">
        <v>221</v>
      </c>
      <c r="E103" s="23"/>
      <c r="F103" s="24"/>
    </row>
    <row r="104" spans="1:6" ht="12.75">
      <c r="A104" s="25">
        <v>91</v>
      </c>
      <c r="B104" s="32" t="s">
        <v>146</v>
      </c>
      <c r="C104" s="25">
        <v>87</v>
      </c>
      <c r="D104" s="29" t="s">
        <v>222</v>
      </c>
      <c r="E104" s="23"/>
      <c r="F104" s="24"/>
    </row>
    <row r="105" spans="1:6" ht="12.75">
      <c r="A105" s="25">
        <v>92</v>
      </c>
      <c r="B105" s="32" t="s">
        <v>147</v>
      </c>
      <c r="C105" s="25">
        <v>88</v>
      </c>
      <c r="D105" s="33" t="s">
        <v>223</v>
      </c>
      <c r="E105" s="23"/>
      <c r="F105" s="24"/>
    </row>
    <row r="106" spans="1:6" ht="12.75">
      <c r="A106" s="25">
        <v>93</v>
      </c>
      <c r="B106" s="32" t="s">
        <v>148</v>
      </c>
      <c r="C106" s="25">
        <v>89</v>
      </c>
      <c r="D106" s="33" t="s">
        <v>47</v>
      </c>
      <c r="E106" s="23"/>
      <c r="F106" s="24"/>
    </row>
    <row r="107" spans="1:6" ht="12.75">
      <c r="A107" s="25">
        <v>94</v>
      </c>
      <c r="B107" s="32" t="s">
        <v>149</v>
      </c>
      <c r="C107" s="25">
        <v>90</v>
      </c>
      <c r="D107" s="33" t="s">
        <v>16</v>
      </c>
      <c r="E107" s="23"/>
      <c r="F107" s="24"/>
    </row>
    <row r="108" spans="1:6" ht="12.75">
      <c r="A108" s="25">
        <v>95</v>
      </c>
      <c r="B108" s="32" t="s">
        <v>150</v>
      </c>
      <c r="C108" s="25">
        <v>91</v>
      </c>
      <c r="D108" s="33" t="s">
        <v>19</v>
      </c>
      <c r="E108" s="23"/>
      <c r="F108" s="24"/>
    </row>
    <row r="109" spans="1:6" ht="12.75">
      <c r="A109" s="25">
        <v>96</v>
      </c>
      <c r="B109" s="32" t="s">
        <v>151</v>
      </c>
      <c r="C109" s="25">
        <v>92</v>
      </c>
      <c r="D109" s="33" t="s">
        <v>224</v>
      </c>
      <c r="E109" s="23"/>
      <c r="F109" s="24"/>
    </row>
    <row r="110" spans="1:6" ht="12.75">
      <c r="A110" s="25">
        <v>97</v>
      </c>
      <c r="B110" s="32" t="s">
        <v>152</v>
      </c>
      <c r="C110" s="25">
        <v>93</v>
      </c>
      <c r="D110" s="33" t="s">
        <v>225</v>
      </c>
      <c r="E110" s="23"/>
      <c r="F110" s="24"/>
    </row>
    <row r="111" spans="1:6" ht="12.75">
      <c r="A111" s="25">
        <v>98</v>
      </c>
      <c r="B111" s="32" t="s">
        <v>153</v>
      </c>
      <c r="C111" s="25">
        <v>94</v>
      </c>
      <c r="D111" s="29" t="s">
        <v>51</v>
      </c>
      <c r="E111" s="23"/>
      <c r="F111" s="24"/>
    </row>
    <row r="112" spans="1:6" ht="12.75">
      <c r="A112" s="25">
        <v>99</v>
      </c>
      <c r="B112" s="32" t="s">
        <v>154</v>
      </c>
      <c r="C112" s="25">
        <v>95</v>
      </c>
      <c r="D112" s="29" t="s">
        <v>52</v>
      </c>
      <c r="E112" s="23"/>
      <c r="F112" s="24"/>
    </row>
    <row r="113" spans="1:6" ht="12.75">
      <c r="A113" s="25">
        <v>100</v>
      </c>
      <c r="B113" s="32" t="s">
        <v>155</v>
      </c>
      <c r="C113" s="25">
        <v>96</v>
      </c>
      <c r="D113" s="29" t="s">
        <v>64</v>
      </c>
      <c r="E113" s="23"/>
      <c r="F113" s="24"/>
    </row>
    <row r="114" spans="1:6" ht="12.75">
      <c r="A114" s="25">
        <v>101</v>
      </c>
      <c r="B114" s="32" t="s">
        <v>156</v>
      </c>
      <c r="C114" s="25">
        <v>97</v>
      </c>
      <c r="D114" s="29" t="s">
        <v>65</v>
      </c>
      <c r="E114" s="23"/>
      <c r="F114" s="24"/>
    </row>
    <row r="115" spans="1:6" ht="12.75">
      <c r="A115" s="25">
        <v>102</v>
      </c>
      <c r="B115" s="32" t="s">
        <v>292</v>
      </c>
      <c r="C115" s="25">
        <v>98</v>
      </c>
      <c r="D115" s="29" t="s">
        <v>66</v>
      </c>
      <c r="E115" s="23"/>
      <c r="F115" s="24"/>
    </row>
    <row r="116" spans="1:6" ht="12.75">
      <c r="A116" s="25">
        <v>103</v>
      </c>
      <c r="B116" s="32" t="s">
        <v>293</v>
      </c>
      <c r="C116" s="25">
        <v>99</v>
      </c>
      <c r="D116" s="29" t="s">
        <v>67</v>
      </c>
      <c r="E116" s="23"/>
      <c r="F116" s="24"/>
    </row>
    <row r="117" spans="1:6" ht="12.75">
      <c r="A117" s="25">
        <v>104</v>
      </c>
      <c r="B117" s="32" t="s">
        <v>294</v>
      </c>
      <c r="C117" s="25">
        <v>100</v>
      </c>
      <c r="D117" s="29" t="s">
        <v>68</v>
      </c>
      <c r="E117" s="23"/>
      <c r="F117" s="24"/>
    </row>
    <row r="118" spans="1:6" ht="12.75">
      <c r="A118" s="25"/>
      <c r="B118" s="30"/>
      <c r="D118" s="33"/>
      <c r="E118" s="23"/>
      <c r="F118" s="24"/>
    </row>
    <row r="119" spans="1:6" ht="12.75">
      <c r="A119" s="25"/>
      <c r="B119" s="26" t="s">
        <v>265</v>
      </c>
      <c r="C119" s="25">
        <v>101</v>
      </c>
      <c r="D119" s="27" t="s">
        <v>36</v>
      </c>
      <c r="E119" s="23"/>
      <c r="F119" s="24"/>
    </row>
    <row r="120" spans="1:6" ht="12.75">
      <c r="A120" s="25"/>
      <c r="B120" s="30"/>
      <c r="C120" s="25">
        <v>102</v>
      </c>
      <c r="D120" s="29" t="s">
        <v>20</v>
      </c>
      <c r="E120" s="23"/>
      <c r="F120" s="24"/>
    </row>
    <row r="121" spans="1:6" ht="12.75">
      <c r="A121" s="25">
        <v>105</v>
      </c>
      <c r="B121" s="37" t="s">
        <v>236</v>
      </c>
      <c r="C121" s="25">
        <v>103</v>
      </c>
      <c r="D121" s="33" t="s">
        <v>21</v>
      </c>
      <c r="E121" s="23"/>
      <c r="F121" s="24"/>
    </row>
    <row r="122" spans="1:6" ht="12.75">
      <c r="A122" s="25">
        <v>106</v>
      </c>
      <c r="B122" s="37" t="s">
        <v>237</v>
      </c>
      <c r="C122" s="25">
        <v>104</v>
      </c>
      <c r="D122" s="33" t="s">
        <v>22</v>
      </c>
      <c r="E122" s="23"/>
      <c r="F122" s="24"/>
    </row>
    <row r="123" spans="1:6" ht="12.75">
      <c r="A123" s="25">
        <v>107</v>
      </c>
      <c r="B123" s="37" t="s">
        <v>238</v>
      </c>
      <c r="C123" s="25">
        <v>105</v>
      </c>
      <c r="D123" s="29" t="s">
        <v>23</v>
      </c>
      <c r="E123" s="23"/>
      <c r="F123" s="24"/>
    </row>
    <row r="124" spans="1:6" ht="12.75">
      <c r="A124" s="25">
        <v>108</v>
      </c>
      <c r="B124" s="37" t="s">
        <v>239</v>
      </c>
      <c r="C124" s="25">
        <v>106</v>
      </c>
      <c r="D124" s="33" t="s">
        <v>24</v>
      </c>
      <c r="E124" s="23"/>
      <c r="F124" s="24"/>
    </row>
    <row r="125" spans="1:6" ht="12.75">
      <c r="A125" s="25">
        <v>109</v>
      </c>
      <c r="B125" s="37" t="s">
        <v>240</v>
      </c>
      <c r="C125" s="25">
        <v>107</v>
      </c>
      <c r="D125" s="33" t="s">
        <v>25</v>
      </c>
      <c r="E125" s="23"/>
      <c r="F125" s="24"/>
    </row>
    <row r="126" spans="1:6" ht="12.75">
      <c r="A126" s="25">
        <v>110</v>
      </c>
      <c r="B126" s="37" t="s">
        <v>241</v>
      </c>
      <c r="C126" s="25">
        <v>108</v>
      </c>
      <c r="D126" s="33" t="s">
        <v>26</v>
      </c>
      <c r="E126" s="23"/>
      <c r="F126" s="24"/>
    </row>
    <row r="127" spans="1:6" ht="12.75">
      <c r="A127" s="25">
        <v>111</v>
      </c>
      <c r="B127" s="37" t="s">
        <v>242</v>
      </c>
      <c r="C127" s="25">
        <v>109</v>
      </c>
      <c r="D127" s="33" t="s">
        <v>27</v>
      </c>
      <c r="E127" s="23"/>
      <c r="F127" s="24"/>
    </row>
    <row r="128" spans="1:6" ht="12.75" customHeight="1">
      <c r="A128" s="25">
        <v>112</v>
      </c>
      <c r="B128" s="37" t="s">
        <v>243</v>
      </c>
      <c r="C128" s="25">
        <v>110</v>
      </c>
      <c r="D128" s="33" t="s">
        <v>28</v>
      </c>
      <c r="E128" s="23"/>
      <c r="F128" s="24"/>
    </row>
    <row r="129" spans="1:6" ht="12.75">
      <c r="A129" s="25">
        <v>113</v>
      </c>
      <c r="B129" s="37" t="s">
        <v>244</v>
      </c>
      <c r="C129" s="25">
        <v>111</v>
      </c>
      <c r="D129" s="33" t="s">
        <v>29</v>
      </c>
      <c r="E129" s="23"/>
      <c r="F129" s="24"/>
    </row>
    <row r="130" spans="1:6" ht="12.75">
      <c r="A130" s="25">
        <v>114</v>
      </c>
      <c r="B130" s="37" t="s">
        <v>245</v>
      </c>
      <c r="C130" s="25">
        <v>112</v>
      </c>
      <c r="D130" s="29" t="s">
        <v>30</v>
      </c>
      <c r="E130" s="23"/>
      <c r="F130" s="24"/>
    </row>
    <row r="131" spans="1:6" ht="12.75">
      <c r="A131" s="25">
        <v>115</v>
      </c>
      <c r="B131" s="37" t="s">
        <v>246</v>
      </c>
      <c r="C131" s="25">
        <v>113</v>
      </c>
      <c r="D131" s="33" t="s">
        <v>31</v>
      </c>
      <c r="E131" s="23"/>
      <c r="F131" s="24"/>
    </row>
    <row r="132" spans="1:6" ht="12.75">
      <c r="A132" s="25">
        <v>116</v>
      </c>
      <c r="B132" s="37" t="s">
        <v>247</v>
      </c>
      <c r="C132" s="25">
        <v>114</v>
      </c>
      <c r="D132" s="33" t="s">
        <v>32</v>
      </c>
      <c r="E132" s="23"/>
      <c r="F132" s="24"/>
    </row>
    <row r="133" spans="1:6" ht="12.75">
      <c r="A133" s="25">
        <v>117</v>
      </c>
      <c r="B133" s="37" t="s">
        <v>248</v>
      </c>
      <c r="C133" s="25">
        <v>115</v>
      </c>
      <c r="D133" s="33" t="s">
        <v>33</v>
      </c>
      <c r="E133" s="23"/>
      <c r="F133" s="24"/>
    </row>
    <row r="134" spans="1:6" ht="12.75">
      <c r="A134" s="25">
        <v>118</v>
      </c>
      <c r="B134" s="32" t="s">
        <v>249</v>
      </c>
      <c r="C134" s="25">
        <v>116</v>
      </c>
      <c r="D134" s="33" t="s">
        <v>34</v>
      </c>
      <c r="E134" s="23"/>
      <c r="F134" s="24"/>
    </row>
    <row r="135" spans="1:6" ht="25.5">
      <c r="A135" s="35"/>
      <c r="B135" s="36"/>
      <c r="C135" s="25">
        <v>117</v>
      </c>
      <c r="D135" s="33" t="s">
        <v>35</v>
      </c>
      <c r="E135" s="23"/>
      <c r="F135" s="24"/>
    </row>
    <row r="136" spans="1:6" ht="12.75">
      <c r="A136" s="35"/>
      <c r="B136" s="38" t="s">
        <v>266</v>
      </c>
      <c r="C136" s="25">
        <v>118</v>
      </c>
      <c r="D136" s="29" t="s">
        <v>53</v>
      </c>
      <c r="E136" s="23"/>
      <c r="F136" s="24"/>
    </row>
    <row r="137" spans="1:6" ht="12.75">
      <c r="A137" s="35"/>
      <c r="B137" s="36"/>
      <c r="C137" s="25">
        <v>119</v>
      </c>
      <c r="D137" s="29" t="s">
        <v>54</v>
      </c>
      <c r="E137" s="23"/>
      <c r="F137" s="24"/>
    </row>
    <row r="138" spans="1:6" ht="12.75">
      <c r="A138" s="25">
        <v>119</v>
      </c>
      <c r="B138" s="36" t="s">
        <v>267</v>
      </c>
      <c r="C138" s="25">
        <v>120</v>
      </c>
      <c r="D138" s="29" t="s">
        <v>55</v>
      </c>
      <c r="E138" s="23"/>
      <c r="F138" s="24"/>
    </row>
    <row r="139" spans="1:6" ht="12.75">
      <c r="A139" s="25">
        <v>120</v>
      </c>
      <c r="B139" s="30" t="s">
        <v>157</v>
      </c>
      <c r="C139" s="25">
        <v>121</v>
      </c>
      <c r="D139" s="29" t="s">
        <v>56</v>
      </c>
      <c r="E139" s="23"/>
      <c r="F139" s="24"/>
    </row>
    <row r="140" spans="1:6" ht="12.75">
      <c r="A140" s="25">
        <v>121</v>
      </c>
      <c r="B140" s="30" t="s">
        <v>158</v>
      </c>
      <c r="C140" s="25">
        <v>122</v>
      </c>
      <c r="D140" s="29" t="s">
        <v>69</v>
      </c>
      <c r="E140" s="23"/>
      <c r="F140" s="24"/>
    </row>
    <row r="141" spans="1:6" ht="12.75">
      <c r="A141" s="25">
        <v>122</v>
      </c>
      <c r="B141" s="30" t="s">
        <v>159</v>
      </c>
      <c r="C141" s="25">
        <v>123</v>
      </c>
      <c r="D141" s="29" t="s">
        <v>70</v>
      </c>
      <c r="E141" s="23"/>
      <c r="F141" s="24"/>
    </row>
    <row r="142" spans="1:6" ht="12.75">
      <c r="A142" s="25">
        <v>123</v>
      </c>
      <c r="B142" s="32" t="s">
        <v>160</v>
      </c>
      <c r="C142" s="25">
        <v>124</v>
      </c>
      <c r="D142" s="29" t="s">
        <v>71</v>
      </c>
      <c r="E142" s="23"/>
      <c r="F142" s="24"/>
    </row>
    <row r="143" spans="1:6" ht="12.75">
      <c r="A143" s="25">
        <v>124</v>
      </c>
      <c r="B143" s="32" t="s">
        <v>161</v>
      </c>
      <c r="C143" s="25">
        <v>125</v>
      </c>
      <c r="D143" s="29" t="s">
        <v>72</v>
      </c>
      <c r="E143" s="23"/>
      <c r="F143" s="24"/>
    </row>
    <row r="144" spans="1:6" ht="12.75">
      <c r="A144" s="25">
        <v>125</v>
      </c>
      <c r="B144" s="32" t="s">
        <v>162</v>
      </c>
      <c r="C144" s="25">
        <v>126</v>
      </c>
      <c r="D144" s="29" t="s">
        <v>73</v>
      </c>
      <c r="E144" s="23"/>
      <c r="F144" s="24"/>
    </row>
    <row r="145" spans="1:6" ht="12.75">
      <c r="A145" s="25">
        <v>126</v>
      </c>
      <c r="B145" s="32" t="s">
        <v>163</v>
      </c>
      <c r="C145" s="25">
        <v>127</v>
      </c>
      <c r="D145" s="29" t="s">
        <v>74</v>
      </c>
      <c r="E145" s="23"/>
      <c r="F145" s="24"/>
    </row>
    <row r="146" spans="1:6" ht="12.75">
      <c r="A146" s="25">
        <v>127</v>
      </c>
      <c r="B146" s="32" t="s">
        <v>164</v>
      </c>
      <c r="C146" s="25">
        <v>128</v>
      </c>
      <c r="D146" s="29" t="s">
        <v>75</v>
      </c>
      <c r="E146" s="23"/>
      <c r="F146" s="24"/>
    </row>
    <row r="147" spans="1:6" ht="12.75">
      <c r="A147" s="25">
        <v>128</v>
      </c>
      <c r="B147" s="32" t="s">
        <v>165</v>
      </c>
      <c r="C147" s="25">
        <v>129</v>
      </c>
      <c r="D147" s="29" t="s">
        <v>76</v>
      </c>
      <c r="E147" s="23"/>
      <c r="F147" s="24"/>
    </row>
    <row r="148" spans="1:6" ht="12.75">
      <c r="A148" s="25">
        <v>129</v>
      </c>
      <c r="B148" s="32" t="s">
        <v>166</v>
      </c>
      <c r="C148" s="25">
        <v>130</v>
      </c>
      <c r="D148" s="29" t="s">
        <v>77</v>
      </c>
      <c r="E148" s="23"/>
      <c r="F148" s="24"/>
    </row>
    <row r="149" spans="1:6" ht="12.75">
      <c r="A149" s="25">
        <v>130</v>
      </c>
      <c r="B149" s="30" t="s">
        <v>167</v>
      </c>
      <c r="C149" s="25">
        <v>131</v>
      </c>
      <c r="D149" s="29" t="s">
        <v>78</v>
      </c>
      <c r="E149" s="23"/>
      <c r="F149" s="24"/>
    </row>
    <row r="150" spans="1:6" ht="12.75">
      <c r="A150" s="25">
        <v>131</v>
      </c>
      <c r="B150" s="30" t="s">
        <v>168</v>
      </c>
      <c r="C150" s="25">
        <v>132</v>
      </c>
      <c r="D150" s="29" t="s">
        <v>79</v>
      </c>
      <c r="E150" s="23"/>
      <c r="F150" s="24"/>
    </row>
    <row r="151" spans="1:6" ht="12.75">
      <c r="A151" s="25">
        <v>132</v>
      </c>
      <c r="B151" s="30" t="s">
        <v>169</v>
      </c>
      <c r="C151" s="25">
        <v>133</v>
      </c>
      <c r="D151" s="29" t="s">
        <v>80</v>
      </c>
      <c r="E151" s="23"/>
      <c r="F151" s="24"/>
    </row>
    <row r="152" spans="1:6" ht="12.75">
      <c r="A152" s="35"/>
      <c r="D152" s="33"/>
      <c r="E152" s="23"/>
      <c r="F152" s="24"/>
    </row>
    <row r="153" spans="1:6" ht="25.5">
      <c r="A153" s="35"/>
      <c r="C153" s="25">
        <v>134</v>
      </c>
      <c r="D153" s="27" t="s">
        <v>37</v>
      </c>
      <c r="E153" s="23"/>
      <c r="F153" s="24"/>
    </row>
    <row r="154" spans="1:6" ht="25.5">
      <c r="A154" s="35"/>
      <c r="C154" s="25">
        <v>135</v>
      </c>
      <c r="D154" s="33" t="s">
        <v>38</v>
      </c>
      <c r="E154" s="23"/>
      <c r="F154" s="24"/>
    </row>
    <row r="155" spans="1:6" ht="12.75">
      <c r="A155" s="35"/>
      <c r="B155" s="36"/>
      <c r="C155" s="25">
        <v>136</v>
      </c>
      <c r="D155" s="33" t="s">
        <v>40</v>
      </c>
      <c r="E155" s="23"/>
      <c r="F155" s="24"/>
    </row>
    <row r="156" spans="1:6" ht="12.75">
      <c r="A156" s="35"/>
      <c r="B156" s="36"/>
      <c r="C156" s="25">
        <v>137</v>
      </c>
      <c r="D156" s="33" t="s">
        <v>39</v>
      </c>
      <c r="E156" s="23"/>
      <c r="F156" s="24"/>
    </row>
    <row r="157" spans="1:6" ht="12.75">
      <c r="A157" s="35"/>
      <c r="B157" s="36"/>
      <c r="D157" s="33"/>
      <c r="E157" s="23"/>
      <c r="F157" s="24"/>
    </row>
    <row r="158" spans="1:6" ht="12.75">
      <c r="A158" s="35"/>
      <c r="B158" s="36"/>
      <c r="C158" s="25">
        <v>139</v>
      </c>
      <c r="D158" s="33" t="s">
        <v>226</v>
      </c>
      <c r="E158" s="23"/>
      <c r="F158" s="24"/>
    </row>
    <row r="159" spans="1:6" ht="12.75">
      <c r="A159" s="35"/>
      <c r="B159" s="36"/>
      <c r="C159" s="25">
        <v>140</v>
      </c>
      <c r="D159" s="33" t="s">
        <v>227</v>
      </c>
      <c r="E159" s="23"/>
      <c r="F159" s="24"/>
    </row>
    <row r="160" spans="1:6" ht="12.75">
      <c r="A160" s="35"/>
      <c r="B160" s="36"/>
      <c r="C160" s="25">
        <v>141</v>
      </c>
      <c r="D160" s="33" t="s">
        <v>228</v>
      </c>
      <c r="E160" s="23"/>
      <c r="F160" s="24"/>
    </row>
    <row r="161" spans="1:6" ht="12.75">
      <c r="A161" s="35"/>
      <c r="B161" s="36"/>
      <c r="C161" s="25">
        <v>142</v>
      </c>
      <c r="D161" s="33" t="s">
        <v>229</v>
      </c>
      <c r="E161" s="23"/>
      <c r="F161" s="24"/>
    </row>
    <row r="162" spans="1:6" ht="12.75">
      <c r="A162" s="35"/>
      <c r="B162" s="36"/>
      <c r="C162" s="25">
        <v>143</v>
      </c>
      <c r="D162" s="33" t="s">
        <v>230</v>
      </c>
      <c r="E162" s="23"/>
      <c r="F162" s="24"/>
    </row>
    <row r="163" spans="1:6" ht="12.75">
      <c r="A163" s="35"/>
      <c r="B163" s="36"/>
      <c r="C163" s="25">
        <v>144</v>
      </c>
      <c r="D163" s="33" t="s">
        <v>231</v>
      </c>
      <c r="E163" s="23"/>
      <c r="F163" s="24"/>
    </row>
    <row r="164" spans="1:6" ht="12.75">
      <c r="A164" s="39"/>
      <c r="B164" s="40"/>
      <c r="C164" s="41"/>
      <c r="D164" s="42"/>
      <c r="E164" s="43"/>
      <c r="F164" s="44"/>
    </row>
    <row r="215" ht="14.25" customHeight="1"/>
    <row r="216" ht="14.25" customHeight="1"/>
    <row r="220" spans="11:12" ht="12.75">
      <c r="K220" s="9"/>
      <c r="L220" s="9"/>
    </row>
    <row r="274" ht="12.75">
      <c r="L274" s="8"/>
    </row>
    <row r="275" ht="12.75">
      <c r="H275" s="2"/>
    </row>
    <row r="276" ht="12.75">
      <c r="H276" s="3"/>
    </row>
    <row r="277" ht="12.75">
      <c r="H277" s="3"/>
    </row>
    <row r="278" ht="12.75">
      <c r="H278" s="3"/>
    </row>
    <row r="279" ht="12.75">
      <c r="H279" s="3"/>
    </row>
    <row r="280" ht="12.75">
      <c r="H280" s="3"/>
    </row>
    <row r="281" ht="12.75">
      <c r="H281" s="3"/>
    </row>
    <row r="282" ht="12.75">
      <c r="H282" s="3"/>
    </row>
    <row r="283" ht="12.75">
      <c r="H283" s="3"/>
    </row>
    <row r="284" ht="12.75">
      <c r="H284" s="3"/>
    </row>
    <row r="285" ht="12.75">
      <c r="H285" s="3"/>
    </row>
    <row r="286" ht="12.75">
      <c r="H286" s="3"/>
    </row>
    <row r="288" spans="2:9" ht="12.75">
      <c r="B288" s="12"/>
      <c r="H288" s="4"/>
      <c r="I288" s="5"/>
    </row>
    <row r="289" spans="8:9" ht="12.75">
      <c r="H289" s="5"/>
      <c r="I289" s="5"/>
    </row>
    <row r="290" spans="8:9" ht="12.75">
      <c r="H290" s="5"/>
      <c r="I290" s="6"/>
    </row>
    <row r="291" spans="8:9" ht="12.75">
      <c r="H291" s="5"/>
      <c r="I291" s="6"/>
    </row>
    <row r="292" spans="8:9" ht="12.75">
      <c r="H292" s="5"/>
      <c r="I292" s="6"/>
    </row>
    <row r="293" spans="8:10" ht="12.75">
      <c r="H293" s="4"/>
      <c r="I293" s="5"/>
      <c r="J293" s="5"/>
    </row>
    <row r="294" spans="8:10" ht="12.75">
      <c r="H294" s="4"/>
      <c r="I294" s="6"/>
      <c r="J294" s="6"/>
    </row>
    <row r="295" spans="8:10" ht="12.75">
      <c r="H295" s="4"/>
      <c r="I295" s="6"/>
      <c r="J295" s="6"/>
    </row>
    <row r="296" spans="8:10" ht="12.75">
      <c r="H296" s="4"/>
      <c r="I296" s="6"/>
      <c r="J296" s="6"/>
    </row>
    <row r="298" ht="12.75">
      <c r="H298" s="1"/>
    </row>
    <row r="301" ht="12.75"/>
    <row r="302" ht="15">
      <c r="H302" s="7"/>
    </row>
    <row r="303" ht="15">
      <c r="H303" s="7"/>
    </row>
    <row r="304" ht="15">
      <c r="H304" s="7"/>
    </row>
  </sheetData>
  <sheetProtection/>
  <mergeCells count="1">
    <mergeCell ref="A1:D1"/>
  </mergeCells>
  <printOptions/>
  <pageMargins left="0.29" right="0.2" top="0.23" bottom="0.25" header="0.2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Wellcom</dc:creator>
  <cp:keywords/>
  <dc:description/>
  <cp:lastModifiedBy>Хижнякова Мария Павловна</cp:lastModifiedBy>
  <cp:lastPrinted>2011-04-05T04:59:46Z</cp:lastPrinted>
  <dcterms:created xsi:type="dcterms:W3CDTF">2003-01-28T12:33:10Z</dcterms:created>
  <dcterms:modified xsi:type="dcterms:W3CDTF">2015-10-16T05:56:37Z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