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Пушкина,56-1\"/>
    </mc:Choice>
  </mc:AlternateContent>
  <bookViews>
    <workbookView xWindow="0" yWindow="0" windowWidth="19200" windowHeight="11595" activeTab="1"/>
  </bookViews>
  <sheets>
    <sheet name="ССР 12.09.14 (5)" sheetId="13" r:id="rId1"/>
    <sheet name="ССР 12.09.14 (6)" sheetId="14" r:id="rId2"/>
  </sheets>
  <definedNames>
    <definedName name="__chapters__" localSheetId="0">'ССР 12.09.14 (5)'!$17:$19</definedName>
    <definedName name="__chapters__" localSheetId="1">'ССР 12.09.14 (6)'!$17:$19</definedName>
    <definedName name="__chapters__">#REF!</definedName>
    <definedName name="__itogi__" localSheetId="0">'ССР 12.09.14 (5)'!#REF!</definedName>
    <definedName name="__itogi__" localSheetId="1">'ССР 12.09.14 (6)'!#REF!</definedName>
    <definedName name="__itogi__">#REF!</definedName>
    <definedName name="__itogo__" localSheetId="0">'ССР 12.09.14 (5)'!$19:$19</definedName>
    <definedName name="__itogo__" localSheetId="1">'ССР 12.09.14 (6)'!$19:$19</definedName>
    <definedName name="__itogo__">#REF!</definedName>
    <definedName name="__position__" localSheetId="0">'ССР 12.09.14 (5)'!#REF!</definedName>
    <definedName name="__position__" localSheetId="1">'ССР 12.09.14 (6)'!#REF!</definedName>
    <definedName name="__position__">#REF!</definedName>
    <definedName name="__smet__" localSheetId="0">'ССР 12.09.14 (5)'!$A$1:$H$38</definedName>
    <definedName name="__smet__" localSheetId="1">'ССР 12.09.14 (6)'!$A$1:$H$29</definedName>
    <definedName name="__smet__">#REF!</definedName>
    <definedName name="__vsego__" localSheetId="0">'ССР 12.09.14 (5)'!#REF!</definedName>
    <definedName name="__vsego__" localSheetId="1">'ССР 12.09.14 (6)'!#REF!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(5)'!$A$1:$H$38</definedName>
    <definedName name="_xlnm.Print_Area" localSheetId="1">'ССР 12.09.14 (6)'!$A$1:$H$29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H24" i="14" l="1"/>
  <c r="G22" i="14" l="1"/>
  <c r="F22" i="14"/>
  <c r="E22" i="14"/>
  <c r="D22" i="14"/>
  <c r="H22" i="14" s="1"/>
  <c r="H21" i="14"/>
  <c r="G19" i="14"/>
  <c r="G23" i="14" s="1"/>
  <c r="F19" i="14"/>
  <c r="E19" i="14"/>
  <c r="E23" i="14" s="1"/>
  <c r="D19" i="14"/>
  <c r="D23" i="14" s="1"/>
  <c r="H18" i="14"/>
  <c r="H19" i="14" l="1"/>
  <c r="F23" i="14"/>
  <c r="G25" i="13"/>
  <c r="E33" i="13"/>
  <c r="D33" i="13"/>
  <c r="H23" i="14" l="1"/>
  <c r="G22" i="13"/>
  <c r="H22" i="13" s="1"/>
  <c r="E19" i="13"/>
  <c r="D19" i="13"/>
  <c r="G19" i="13"/>
  <c r="G31" i="13"/>
  <c r="F31" i="13"/>
  <c r="E31" i="13"/>
  <c r="D31" i="13"/>
  <c r="H31" i="13" s="1"/>
  <c r="H30" i="13"/>
  <c r="H29" i="13"/>
  <c r="F26" i="13"/>
  <c r="E26" i="13"/>
  <c r="D26" i="13"/>
  <c r="F22" i="13"/>
  <c r="E22" i="13"/>
  <c r="D22" i="13"/>
  <c r="F19" i="13"/>
  <c r="F23" i="13" s="1"/>
  <c r="G23" i="13" l="1"/>
  <c r="E23" i="13"/>
  <c r="E27" i="13" s="1"/>
  <c r="E32" i="13" s="1"/>
  <c r="F27" i="13"/>
  <c r="F32" i="13" s="1"/>
  <c r="H19" i="13"/>
  <c r="D23" i="13"/>
  <c r="F33" i="13"/>
  <c r="F34" i="13" s="1"/>
  <c r="H18" i="13"/>
  <c r="H21" i="13"/>
  <c r="E34" i="13" l="1"/>
  <c r="D27" i="13"/>
  <c r="H23" i="13"/>
  <c r="H25" i="13" l="1"/>
  <c r="G26" i="13"/>
  <c r="D32" i="13"/>
  <c r="D34" i="13" l="1"/>
  <c r="G27" i="13"/>
  <c r="H26" i="13"/>
  <c r="H25" i="14" l="1"/>
  <c r="G32" i="13"/>
  <c r="G33" i="13" s="1"/>
  <c r="H27" i="13"/>
  <c r="H33" i="13" l="1"/>
  <c r="H32" i="13"/>
  <c r="G34" i="13" l="1"/>
  <c r="H34" i="13" s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<sst xmlns="http://schemas.openxmlformats.org/spreadsheetml/2006/main" count="112" uniqueCount="61">
  <si>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</si>
  <si>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</si>
  <si>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</si>
  <si>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</si>
  <si>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</si>
  <si>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</si>
  <si>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</si>
  <si>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</si>
  <si>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</si>
  <si>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</si>
  <si>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</si>
  <si>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</si>
  <si>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</si>
  <si>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</si>
  <si>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</si>
  <si>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</si>
  <si>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</si>
  <si>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</si>
  <si>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</si>
  <si>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</si>
  <si>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</si>
  <si>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</si>
  <si>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</si>
  <si>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</si>
  <si>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</si>
  <si>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</si>
  <si>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</si>
  <si>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</si>
  <si>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</si>
  <si>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</si>
  <si>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</si>
  <si>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</si>
  <si>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</si>
  <si>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</si>
  <si>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</si>
  <si>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</si>
  <si>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</si>
  <si>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</si>
  <si>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</si>
  <si>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</si>
  <si>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</si>
  <si>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</si>
  <si>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</si>
  <si>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</si>
  <si>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</si>
  <si>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</si>
  <si>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</si>
  <si>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</si>
  <si>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</si>
  <si>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02-01-01</t>
  </si>
  <si>
    <t xml:space="preserve">разработка проектной документации </t>
  </si>
  <si>
    <t>Постановление Администрации ТО от 08.04.2015 №129а п.38</t>
  </si>
  <si>
    <t>Договор № П-15-12 от 08.06.2015г.</t>
  </si>
  <si>
    <t>1 770,91 ыс. руб.</t>
  </si>
  <si>
    <t>Капитальный  ремонт общего имущества многоквартирного дома по адресу: Томская область, г. Томск, ул. Пушкина, д.56, корпус 1.</t>
  </si>
  <si>
    <t>ЛСР№02-01-01</t>
  </si>
  <si>
    <t>ЛСР№07-01-01</t>
  </si>
  <si>
    <t xml:space="preserve">средства на покрытие затрат по уплате НДС - 18%                                         </t>
  </si>
  <si>
    <t>1 708,65 тыс.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</si>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</sst>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7" zoomScale="85" zoomScaleNormal="85" workbookViewId="0">
      <selection activeCell="G26" sqref="G26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9" t="s">
        <v>54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8">
        <v>1</v>
      </c>
      <c r="B18" s="59" t="s">
        <v>49</v>
      </c>
      <c r="C18" s="60" t="s">
        <v>42</v>
      </c>
      <c r="D18" s="21">
        <v>23.8</v>
      </c>
      <c r="E18" s="21">
        <v>329.81</v>
      </c>
      <c r="F18" s="21">
        <v>850.71</v>
      </c>
      <c r="G18" s="21">
        <v>46.44</v>
      </c>
      <c r="H18" s="61">
        <f>ROUND(D18+E18+F18+G18,2)</f>
        <v>1250.76</v>
      </c>
    </row>
    <row r="19" spans="1:9" s="27" customFormat="1" ht="13.5" x14ac:dyDescent="0.25">
      <c r="A19" s="22"/>
      <c r="B19" s="62" t="s">
        <v>0</v>
      </c>
      <c r="C19" s="63" t="s">
        <v>17</v>
      </c>
      <c r="D19" s="64">
        <f>D18</f>
        <v>23.8</v>
      </c>
      <c r="E19" s="64">
        <f>E18</f>
        <v>329.81</v>
      </c>
      <c r="F19" s="64">
        <f>F18</f>
        <v>850.71</v>
      </c>
      <c r="G19" s="64">
        <f>G18</f>
        <v>46.44</v>
      </c>
      <c r="H19" s="64">
        <f>ROUND(D19+E19+F19+G19,2)</f>
        <v>1250.76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28">
        <v>2</v>
      </c>
      <c r="B21" s="59" t="s">
        <v>41</v>
      </c>
      <c r="C21" s="60" t="s">
        <v>38</v>
      </c>
      <c r="D21" s="21">
        <v>0</v>
      </c>
      <c r="E21" s="21">
        <v>0</v>
      </c>
      <c r="F21" s="21">
        <v>0</v>
      </c>
      <c r="G21" s="21">
        <v>197.25</v>
      </c>
      <c r="H21" s="61">
        <f>ROUND(D21+E21+F21+G21,2)</f>
        <v>197.25</v>
      </c>
    </row>
    <row r="22" spans="1:9" s="27" customFormat="1" ht="13.5" x14ac:dyDescent="0.25">
      <c r="A22" s="22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197.25</v>
      </c>
      <c r="H22" s="64">
        <f>ROUND(D22+E22+F22+G22,2)</f>
        <v>197.25</v>
      </c>
    </row>
    <row r="23" spans="1:9" s="27" customFormat="1" ht="13.5" x14ac:dyDescent="0.25">
      <c r="A23" s="22"/>
      <c r="B23" s="62"/>
      <c r="C23" s="35" t="s">
        <v>23</v>
      </c>
      <c r="D23" s="65">
        <f>ROUND(D19+D22,2)</f>
        <v>23.8</v>
      </c>
      <c r="E23" s="65">
        <f>ROUND(E19+E22,2)</f>
        <v>329.81</v>
      </c>
      <c r="F23" s="65">
        <f>ROUND(F19+F22,2)</f>
        <v>850.71</v>
      </c>
      <c r="G23" s="65">
        <f>ROUND(G19+G22,2)</f>
        <v>243.69</v>
      </c>
      <c r="H23" s="64">
        <f>ROUND(D23+E23+F23+G23,2)</f>
        <v>1448.01</v>
      </c>
      <c r="I23" s="26"/>
    </row>
    <row r="24" spans="1:9" s="27" customFormat="1" x14ac:dyDescent="0.2">
      <c r="A24" s="68" t="s">
        <v>48</v>
      </c>
      <c r="B24" s="69"/>
      <c r="C24" s="69"/>
      <c r="D24" s="69"/>
      <c r="E24" s="69"/>
      <c r="F24" s="69"/>
      <c r="G24" s="69"/>
      <c r="H24" s="70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ROUNDDOWN(H23*2.14%,2)</f>
        <v>30.98</v>
      </c>
      <c r="H25" s="45">
        <f>ROUND(D25+E25+F25+G25,2)</f>
        <v>30.98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30.98</v>
      </c>
      <c r="H26" s="34">
        <f>D26+E26+F26+G26</f>
        <v>30.98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23.8</v>
      </c>
      <c r="E27" s="44">
        <f>E23+E26</f>
        <v>329.81</v>
      </c>
      <c r="F27" s="44">
        <f>F23+F26</f>
        <v>850.71</v>
      </c>
      <c r="G27" s="44">
        <f>G23+G26</f>
        <v>274.67</v>
      </c>
      <c r="H27" s="44">
        <f>D27+E27+F27+G27</f>
        <v>1478.9900000000002</v>
      </c>
    </row>
    <row r="28" spans="1:9" s="27" customFormat="1" x14ac:dyDescent="0.2">
      <c r="A28" s="68" t="s">
        <v>36</v>
      </c>
      <c r="B28" s="69"/>
      <c r="C28" s="69"/>
      <c r="D28" s="69"/>
      <c r="E28" s="69"/>
      <c r="F28" s="69"/>
      <c r="G28" s="69"/>
      <c r="H28" s="70"/>
    </row>
    <row r="29" spans="1:9" s="27" customFormat="1" ht="29.25" customHeight="1" x14ac:dyDescent="0.2">
      <c r="A29" s="51">
        <v>4</v>
      </c>
      <c r="B29" s="48" t="s">
        <v>52</v>
      </c>
      <c r="C29" s="46" t="s">
        <v>50</v>
      </c>
      <c r="D29" s="21">
        <v>0</v>
      </c>
      <c r="E29" s="21">
        <v>0</v>
      </c>
      <c r="F29" s="21">
        <v>0</v>
      </c>
      <c r="G29" s="21">
        <v>19.22</v>
      </c>
      <c r="H29" s="61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51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23.8</v>
      </c>
      <c r="E32" s="44">
        <f>E27+E31</f>
        <v>329.81</v>
      </c>
      <c r="F32" s="44">
        <f>F27+F31</f>
        <v>850.71</v>
      </c>
      <c r="G32" s="44">
        <f>G27+G31</f>
        <v>296.39</v>
      </c>
      <c r="H32" s="25">
        <f>ROUND(D32+E32+F32+G32,2)</f>
        <v>1500.71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ROUNDDOWN(D32*18%,2)</f>
        <v>4.28</v>
      </c>
      <c r="E33" s="29">
        <f>ROUND(E32*18%,2)</f>
        <v>59.37</v>
      </c>
      <c r="F33" s="29">
        <f>ROUND(F32*18%,2)</f>
        <v>153.13</v>
      </c>
      <c r="G33" s="29">
        <f>ROUNDDOWN(G32*18%,2)</f>
        <v>53.35</v>
      </c>
      <c r="H33" s="25">
        <f>ROUND(D33+E33+F33+G33,2)</f>
        <v>270.13</v>
      </c>
    </row>
    <row r="34" spans="1:9" s="38" customFormat="1" x14ac:dyDescent="0.2">
      <c r="A34" s="35"/>
      <c r="B34" s="36"/>
      <c r="C34" s="30" t="s">
        <v>19</v>
      </c>
      <c r="D34" s="44">
        <f>D32+D33</f>
        <v>28.080000000000002</v>
      </c>
      <c r="E34" s="44">
        <f>E32+E33</f>
        <v>389.18</v>
      </c>
      <c r="F34" s="44">
        <f>F32+F33</f>
        <v>1003.84</v>
      </c>
      <c r="G34" s="44">
        <f>G32+G33</f>
        <v>349.74</v>
      </c>
      <c r="H34" s="44">
        <f>D34+E34+F34+G34</f>
        <v>1770.84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43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44</v>
      </c>
      <c r="C37" s="41" t="s">
        <v>45</v>
      </c>
      <c r="D37" s="55"/>
      <c r="E37" s="74" t="s">
        <v>47</v>
      </c>
      <c r="F37" s="74"/>
      <c r="G37" s="74"/>
      <c r="H37" s="74" t="s">
        <v>33</v>
      </c>
      <c r="I37" s="74"/>
    </row>
    <row r="38" spans="1:9" s="38" customFormat="1" ht="21" customHeight="1" x14ac:dyDescent="0.2">
      <c r="A38" s="54"/>
      <c r="B38" s="40" t="s">
        <v>46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9" sqref="G2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9" t="s">
        <v>54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8">
        <v>1</v>
      </c>
      <c r="B18" s="59" t="s">
        <v>55</v>
      </c>
      <c r="C18" s="60" t="s">
        <v>42</v>
      </c>
      <c r="D18" s="21">
        <v>23.8</v>
      </c>
      <c r="E18" s="21">
        <v>329.81</v>
      </c>
      <c r="F18" s="21">
        <v>850.71</v>
      </c>
      <c r="G18" s="21">
        <v>46.44</v>
      </c>
      <c r="H18" s="61">
        <f>ROUND(D18+E18+F18+G18,2)</f>
        <v>1250.76</v>
      </c>
    </row>
    <row r="19" spans="1:9" s="27" customFormat="1" ht="13.5" x14ac:dyDescent="0.25">
      <c r="A19" s="22"/>
      <c r="B19" s="62" t="s">
        <v>0</v>
      </c>
      <c r="C19" s="63" t="s">
        <v>17</v>
      </c>
      <c r="D19" s="64">
        <f>D18</f>
        <v>23.8</v>
      </c>
      <c r="E19" s="64">
        <f>E18</f>
        <v>329.81</v>
      </c>
      <c r="F19" s="64">
        <f>F18</f>
        <v>850.71</v>
      </c>
      <c r="G19" s="64">
        <f>G18</f>
        <v>46.44</v>
      </c>
      <c r="H19" s="64">
        <f>ROUND(D19+E19+F19+G19,2)</f>
        <v>1250.76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28">
        <v>2</v>
      </c>
      <c r="B21" s="59" t="s">
        <v>56</v>
      </c>
      <c r="C21" s="60" t="s">
        <v>38</v>
      </c>
      <c r="D21" s="21">
        <v>0</v>
      </c>
      <c r="E21" s="21">
        <v>0</v>
      </c>
      <c r="F21" s="21">
        <v>0</v>
      </c>
      <c r="G21" s="21">
        <v>197.25</v>
      </c>
      <c r="H21" s="61">
        <f>ROUND(D21+E21+F21+G21,2)</f>
        <v>197.25</v>
      </c>
    </row>
    <row r="22" spans="1:9" s="27" customFormat="1" ht="13.5" x14ac:dyDescent="0.25">
      <c r="A22" s="22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197.25</v>
      </c>
      <c r="H22" s="64">
        <f>ROUND(D22+E22+F22+G22,2)</f>
        <v>197.25</v>
      </c>
    </row>
    <row r="23" spans="1:9" s="27" customFormat="1" ht="13.5" x14ac:dyDescent="0.25">
      <c r="A23" s="22"/>
      <c r="B23" s="62"/>
      <c r="C23" s="35" t="s">
        <v>23</v>
      </c>
      <c r="D23" s="65">
        <f>ROUND(D19+D22,2)</f>
        <v>23.8</v>
      </c>
      <c r="E23" s="65">
        <f>ROUND(E19+E22,2)</f>
        <v>329.81</v>
      </c>
      <c r="F23" s="65">
        <f>ROUND(F19+F22,2)</f>
        <v>850.71</v>
      </c>
      <c r="G23" s="65">
        <f>ROUND(G19+G22,2)</f>
        <v>243.69</v>
      </c>
      <c r="H23" s="64">
        <f>ROUND(D23+E23+F23+G23,2)</f>
        <v>1448.01</v>
      </c>
      <c r="I23" s="26"/>
    </row>
    <row r="24" spans="1:9" s="27" customFormat="1" ht="13.5" x14ac:dyDescent="0.2">
      <c r="A24" s="51">
        <v>3</v>
      </c>
      <c r="B24" s="31" t="s">
        <v>18</v>
      </c>
      <c r="C24" s="32" t="s">
        <v>57</v>
      </c>
      <c r="D24" s="29">
        <f>D23*0.18</f>
        <v>4.2839999999999998</v>
      </c>
      <c r="E24" s="29">
        <f>E23*0.18</f>
        <v>59.3658</v>
      </c>
      <c r="F24" s="29">
        <f>F23*0.18</f>
        <v>153.12780000000001</v>
      </c>
      <c r="G24" s="29">
        <f>G23*0.18</f>
        <v>43.864199999999997</v>
      </c>
      <c r="H24" s="25">
        <f>ROUND(D24+E24+F24+G24,2)</f>
        <v>260.64</v>
      </c>
    </row>
    <row r="25" spans="1:9" s="38" customFormat="1" x14ac:dyDescent="0.2">
      <c r="A25" s="35"/>
      <c r="B25" s="36"/>
      <c r="C25" s="30" t="s">
        <v>19</v>
      </c>
      <c r="D25" s="44">
        <f>D23+D24</f>
        <v>28.084</v>
      </c>
      <c r="E25" s="44">
        <f>E23+E24</f>
        <v>389.17579999999998</v>
      </c>
      <c r="F25" s="44">
        <f>F23+F24</f>
        <v>1003.8378</v>
      </c>
      <c r="G25" s="44">
        <f>G23+G24</f>
        <v>287.55419999999998</v>
      </c>
      <c r="H25" s="44">
        <f>D25+E25+F25+G25</f>
        <v>1708.6518000000001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59</v>
      </c>
      <c r="C27" s="41"/>
      <c r="D27" s="55"/>
      <c r="E27" s="56"/>
      <c r="F27" s="55"/>
      <c r="G27" s="55"/>
      <c r="H27" s="55"/>
      <c r="I27" s="37"/>
    </row>
    <row r="28" spans="1:9" s="38" customFormat="1" ht="19.5" customHeight="1" x14ac:dyDescent="0.2">
      <c r="A28" s="54"/>
      <c r="B28" s="40" t="s">
        <v>60</v>
      </c>
      <c r="C28" s="41"/>
      <c r="D28" s="55"/>
      <c r="E28" s="74"/>
      <c r="F28" s="74"/>
      <c r="G28" s="74"/>
      <c r="H28" s="74"/>
      <c r="I28" s="74"/>
    </row>
    <row r="29" spans="1:9" s="38" customFormat="1" ht="21" customHeight="1" x14ac:dyDescent="0.2">
      <c r="A29" s="54"/>
      <c r="B29" s="40"/>
      <c r="C29" s="67"/>
      <c r="D29" s="55"/>
      <c r="E29" s="55"/>
      <c r="F29" s="55"/>
      <c r="G29" s="55"/>
      <c r="H29" s="55"/>
      <c r="I29" s="37"/>
    </row>
    <row r="30" spans="1:9" x14ac:dyDescent="0.2">
      <c r="B30" s="2" t="s">
        <v>0</v>
      </c>
      <c r="C30" s="39"/>
      <c r="D30" s="42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(6)</vt:lpstr>
      <vt:lpstr>'ССР 12.09.14 (5)'!__chapters__</vt:lpstr>
      <vt:lpstr>'ССР 12.09.14 (6)'!__chapters__</vt:lpstr>
      <vt:lpstr>'ССР 12.09.14 (5)'!__itogo__</vt:lpstr>
      <vt:lpstr>'ССР 12.09.14 (6)'!__itogo__</vt:lpstr>
      <vt:lpstr>'ССР 12.09.14 (5)'!__smet__</vt:lpstr>
      <vt:lpstr>'ССР 12.09.14 (6)'!__smet__</vt:lpstr>
      <vt:lpstr>'ССР 12.09.14 (5)'!Область_печати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2015-08-04T12:38:54Z</cp:lastPrinted>
  <dcterms:created xsi:type="dcterms:W3CDTF">2014-04-07T07:25:46Z</dcterms:created>
  <dcterms:modified xsi:type="dcterms:W3CDTF">2015-08-20T10:25:54Z</dcterms:modified>
</cp:coreProperties>
</file>