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ЛИФТЫ\Томск\Ванцетти\"/>
    </mc:Choice>
  </mc:AlternateContent>
  <bookViews>
    <workbookView xWindow="0" yWindow="0" windowWidth="19200" windowHeight="11595" activeTab="1"/>
  </bookViews>
  <sheets>
    <sheet name="ССР 12.09.14 (5)" sheetId="13" r:id="rId1"/>
    <sheet name="ССР 12.09.14 (6)" sheetId="14" r:id="rId2"/>
  </sheets>
  <definedNames>
    <definedName name="__chapters__" localSheetId="0">'ССР 12.09.14 (5)'!$17:$19</definedName>
    <definedName name="__chapters__" localSheetId="1">'ССР 12.09.14 (6)'!$17:$19</definedName>
    <definedName name="__chapters__">#REF!</definedName>
    <definedName name="__itogi__" localSheetId="0">'ССР 12.09.14 (5)'!#REF!</definedName>
    <definedName name="__itogi__" localSheetId="1">'ССР 12.09.14 (6)'!#REF!</definedName>
    <definedName name="__itogi__">#REF!</definedName>
    <definedName name="__itogo__" localSheetId="0">'ССР 12.09.14 (5)'!$19:$19</definedName>
    <definedName name="__itogo__" localSheetId="1">'ССР 12.09.14 (6)'!$19:$19</definedName>
    <definedName name="__itogo__">#REF!</definedName>
    <definedName name="__position__" localSheetId="0">'ССР 12.09.14 (5)'!#REF!</definedName>
    <definedName name="__position__" localSheetId="1">'ССР 12.09.14 (6)'!#REF!</definedName>
    <definedName name="__position__">#REF!</definedName>
    <definedName name="__smet__" localSheetId="0">'ССР 12.09.14 (5)'!$A$1:$H$38</definedName>
    <definedName name="__smet__" localSheetId="1">'ССР 12.09.14 (6)'!$A$1:$H$29</definedName>
    <definedName name="__smet__">#REF!</definedName>
    <definedName name="__vsego__" localSheetId="0">'ССР 12.09.14 (5)'!#REF!</definedName>
    <definedName name="__vsego__" localSheetId="1">'ССР 12.09.14 (6)'!#REF!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_xlnm.Print_Area" localSheetId="0">'ССР 12.09.14 (5)'!$A$1:$H$38</definedName>
    <definedName name="_xlnm.Print_Area" localSheetId="1">'ССР 12.09.14 (6)'!$A$1:$H$29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4" l="1"/>
  <c r="G25" i="14" l="1"/>
  <c r="F25" i="14"/>
  <c r="G24" i="14" l="1"/>
  <c r="F24" i="14"/>
  <c r="E24" i="14"/>
  <c r="D24" i="14"/>
  <c r="H24" i="14" l="1"/>
  <c r="G22" i="14" l="1"/>
  <c r="F22" i="14"/>
  <c r="E22" i="14"/>
  <c r="D22" i="14"/>
  <c r="H22" i="14" s="1"/>
  <c r="H21" i="14"/>
  <c r="G19" i="14"/>
  <c r="G23" i="14" s="1"/>
  <c r="F19" i="14"/>
  <c r="F23" i="14" s="1"/>
  <c r="E19" i="14"/>
  <c r="E23" i="14" s="1"/>
  <c r="D19" i="14"/>
  <c r="D23" i="14" s="1"/>
  <c r="H18" i="14"/>
  <c r="H23" i="14" l="1"/>
  <c r="H19" i="14"/>
  <c r="G22" i="13"/>
  <c r="D19" i="13" l="1"/>
  <c r="E19" i="13"/>
  <c r="F19" i="13"/>
  <c r="F23" i="13" s="1"/>
  <c r="G19" i="13"/>
  <c r="H22" i="13"/>
  <c r="G31" i="13"/>
  <c r="F31" i="13"/>
  <c r="E31" i="13"/>
  <c r="D31" i="13"/>
  <c r="H31" i="13" s="1"/>
  <c r="H30" i="13"/>
  <c r="H29" i="13"/>
  <c r="F26" i="13"/>
  <c r="E26" i="13"/>
  <c r="D26" i="13"/>
  <c r="F22" i="13"/>
  <c r="E22" i="13"/>
  <c r="D22" i="13"/>
  <c r="G23" i="13" l="1"/>
  <c r="E23" i="13"/>
  <c r="E27" i="13" s="1"/>
  <c r="E32" i="13" s="1"/>
  <c r="E33" i="13" s="1"/>
  <c r="F27" i="13"/>
  <c r="F32" i="13" s="1"/>
  <c r="F33" i="13" s="1"/>
  <c r="F34" i="13" s="1"/>
  <c r="H19" i="13"/>
  <c r="D23" i="13"/>
  <c r="H18" i="13"/>
  <c r="H21" i="13"/>
  <c r="E34" i="13" l="1"/>
  <c r="D27" i="13"/>
  <c r="H23" i="13"/>
  <c r="G25" i="13" s="1"/>
  <c r="H25" i="13" l="1"/>
  <c r="G26" i="13"/>
  <c r="D32" i="13"/>
  <c r="D33" i="13" l="1"/>
  <c r="D34" i="13" s="1"/>
  <c r="G27" i="13"/>
  <c r="H26" i="13"/>
  <c r="G32" i="13" l="1"/>
  <c r="H27" i="13"/>
  <c r="G33" i="13" l="1"/>
  <c r="H33" i="13" s="1"/>
  <c r="H32" i="13"/>
  <c r="G34" i="13" l="1"/>
  <c r="H34" i="13" s="1"/>
</calcChain>
</file>

<file path=xl/sharedStrings.xml><?xml version="1.0" encoding="utf-8"?>
<sst xmlns="http://schemas.openxmlformats.org/spreadsheetml/2006/main" count="112" uniqueCount="61">
  <si>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</si>
  <si>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</si>
  <si>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</si>
  <si>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</si>
  <si>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</si>
  <si>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</si>
  <si>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</si>
  <si>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</si>
  <si>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</si>
  <si>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</si>
  <si>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</si>
  <si>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</si>
  <si>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</si>
  <si>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</si>
  <si>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</si>
  <si>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</si>
  <si>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</si>
  <si>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</si>
  <si>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</si>
  <si>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</si>
  <si>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</si>
  <si>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</si>
  <si>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</si>
  <si>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</si>
  <si>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</si>
  <si>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</si>
  <si>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</si>
  <si>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</si>
  <si>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</si>
  <si>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</si>
  <si>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Итого по Главе 9</t>
  </si>
  <si>
    <t>Итого по Главам 1-9</t>
  </si>
  <si>
    <t>Заказчик:</t>
  </si>
  <si>
    <t>С.В. Световец</t>
  </si>
  <si>
    <t>РФКР МКД ТО</t>
  </si>
  <si>
    <t>проведение проверки достоверности определения сметной стоимости</t>
  </si>
  <si>
    <t>9   Публичный технологический и ценовой аудит, проектные и изыскательские работы</t>
  </si>
  <si>
    <t>СВОДНЫЙ СМЕТНЫЙ РАСЧЕТ СТОИМОСТИ СТРОИТЕЛЬСТВА (КАПИТАЛЬНОГО РЕМОНТА)</t>
  </si>
  <si>
    <t xml:space="preserve">пусконаладочные работы </t>
  </si>
  <si>
    <t>строительный контроль 2,14%</t>
  </si>
  <si>
    <t xml:space="preserve">средства на покрытие затрат по уплате НДС - 18%              </t>
  </si>
  <si>
    <t>07-01-01</t>
  </si>
  <si>
    <t xml:space="preserve">замена лифтового оборудования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</si>
  <si>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</si>
  <si>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</si>
  <si>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</si>
  <si>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</si>
  <si>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</si>
  <si>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8   Содержание службы заказчика. Строительный контроль.</t>
  </si>
  <si>
    <t>02-01-01</t>
  </si>
  <si>
    <t xml:space="preserve">разработка проектной документации </t>
  </si>
  <si>
    <t>Постановление Администрации ТО от 08.04.2015 №129а п.38</t>
  </si>
  <si>
    <t>Капитальный  ремонт общего имущества многоквартирного дома по адресу: Томская область, г. Томск, пер. Ванцетти, д.2.</t>
  </si>
  <si>
    <t>Договор № П-15-9 от 08.06.2015г.</t>
  </si>
  <si>
    <t>1 770,94 тыс. руб.</t>
  </si>
  <si>
    <t>ЛСР№02-01-01</t>
  </si>
  <si>
    <t>ЛСР№07-01-01</t>
  </si>
  <si>
    <t>1 708,75 тыс. руб.</t>
  </si>
  <si>
    <t>Директор</t>
  </si>
  <si>
    <t xml:space="preserve">Сметчик </t>
  </si>
  <si>
    <t xml:space="preserve">средства на покрытие затрат по уплате НДС - 18%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</si>
</sst>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" fontId="2" fillId="0" borderId="0" xfId="0" quotePrefix="1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0"/>
  <sheetViews>
    <sheetView showGridLines="0" topLeftCell="A16" zoomScale="85" zoomScaleNormal="85" workbookViewId="0">
      <selection activeCell="C5" sqref="C5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9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7" t="s">
        <v>34</v>
      </c>
      <c r="D2" s="67"/>
      <c r="E2" s="67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54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8" t="s">
        <v>52</v>
      </c>
      <c r="D9" s="68"/>
      <c r="E9" s="68"/>
      <c r="F9" s="68"/>
      <c r="G9" s="68"/>
      <c r="H9" s="6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9" t="s">
        <v>6</v>
      </c>
      <c r="B12" s="70" t="s">
        <v>7</v>
      </c>
      <c r="C12" s="69" t="s">
        <v>8</v>
      </c>
      <c r="D12" s="71" t="s">
        <v>9</v>
      </c>
      <c r="E12" s="71"/>
      <c r="F12" s="71"/>
      <c r="G12" s="71"/>
      <c r="H12" s="69" t="s">
        <v>10</v>
      </c>
    </row>
    <row r="13" spans="1:9" x14ac:dyDescent="0.2">
      <c r="A13" s="69"/>
      <c r="B13" s="70"/>
      <c r="C13" s="69"/>
      <c r="D13" s="69" t="s">
        <v>11</v>
      </c>
      <c r="E13" s="69" t="s">
        <v>12</v>
      </c>
      <c r="F13" s="69" t="s">
        <v>13</v>
      </c>
      <c r="G13" s="69" t="s">
        <v>14</v>
      </c>
      <c r="H13" s="69"/>
    </row>
    <row r="14" spans="1:9" x14ac:dyDescent="0.2">
      <c r="A14" s="69"/>
      <c r="B14" s="70"/>
      <c r="C14" s="69"/>
      <c r="D14" s="69"/>
      <c r="E14" s="69"/>
      <c r="F14" s="69"/>
      <c r="G14" s="69"/>
      <c r="H14" s="69"/>
    </row>
    <row r="15" spans="1:9" x14ac:dyDescent="0.2">
      <c r="A15" s="69"/>
      <c r="B15" s="70"/>
      <c r="C15" s="69"/>
      <c r="D15" s="69"/>
      <c r="E15" s="69"/>
      <c r="F15" s="69"/>
      <c r="G15" s="69"/>
      <c r="H15" s="69"/>
    </row>
    <row r="16" spans="1:9" x14ac:dyDescent="0.2">
      <c r="A16" s="51">
        <v>1</v>
      </c>
      <c r="B16" s="20" t="s">
        <v>15</v>
      </c>
      <c r="C16" s="51">
        <v>3</v>
      </c>
      <c r="D16" s="51">
        <v>4</v>
      </c>
      <c r="E16" s="51">
        <v>5</v>
      </c>
      <c r="F16" s="51">
        <v>6</v>
      </c>
      <c r="G16" s="51">
        <v>7</v>
      </c>
      <c r="H16" s="51">
        <v>8</v>
      </c>
    </row>
    <row r="17" spans="1:9" x14ac:dyDescent="0.2">
      <c r="A17" s="72" t="s">
        <v>16</v>
      </c>
      <c r="B17" s="73"/>
      <c r="C17" s="73"/>
      <c r="D17" s="73"/>
      <c r="E17" s="73"/>
      <c r="F17" s="73"/>
      <c r="G17" s="73"/>
      <c r="H17" s="74"/>
    </row>
    <row r="18" spans="1:9" x14ac:dyDescent="0.2">
      <c r="A18" s="57">
        <v>1</v>
      </c>
      <c r="B18" s="58" t="s">
        <v>49</v>
      </c>
      <c r="C18" s="59" t="s">
        <v>42</v>
      </c>
      <c r="D18" s="21">
        <v>23.23</v>
      </c>
      <c r="E18" s="21">
        <v>328.3</v>
      </c>
      <c r="F18" s="21">
        <v>852.39</v>
      </c>
      <c r="G18" s="21">
        <v>46.53</v>
      </c>
      <c r="H18" s="60">
        <f>ROUND(D18+E18+F18+G18,2)</f>
        <v>1250.45</v>
      </c>
    </row>
    <row r="19" spans="1:9" s="27" customFormat="1" ht="13.5" x14ac:dyDescent="0.25">
      <c r="A19" s="22"/>
      <c r="B19" s="61" t="s">
        <v>0</v>
      </c>
      <c r="C19" s="62" t="s">
        <v>17</v>
      </c>
      <c r="D19" s="63">
        <f>D18</f>
        <v>23.23</v>
      </c>
      <c r="E19" s="63">
        <f>E18</f>
        <v>328.3</v>
      </c>
      <c r="F19" s="63">
        <f>F18</f>
        <v>852.39</v>
      </c>
      <c r="G19" s="63">
        <f>G18</f>
        <v>46.53</v>
      </c>
      <c r="H19" s="63">
        <f>ROUND(D19+E19+F19+G19,2)</f>
        <v>1250.45</v>
      </c>
      <c r="I19" s="26"/>
    </row>
    <row r="20" spans="1:9" x14ac:dyDescent="0.2">
      <c r="A20" s="75" t="s">
        <v>22</v>
      </c>
      <c r="B20" s="76"/>
      <c r="C20" s="76"/>
      <c r="D20" s="76"/>
      <c r="E20" s="76"/>
      <c r="F20" s="76"/>
      <c r="G20" s="76"/>
      <c r="H20" s="77"/>
    </row>
    <row r="21" spans="1:9" x14ac:dyDescent="0.2">
      <c r="A21" s="28">
        <v>2</v>
      </c>
      <c r="B21" s="58" t="s">
        <v>41</v>
      </c>
      <c r="C21" s="59" t="s">
        <v>38</v>
      </c>
      <c r="D21" s="21">
        <v>0</v>
      </c>
      <c r="E21" s="21">
        <v>0</v>
      </c>
      <c r="F21" s="21">
        <v>0</v>
      </c>
      <c r="G21" s="21">
        <v>197.64</v>
      </c>
      <c r="H21" s="60">
        <f>ROUND(D21+E21+F21+G21,2)</f>
        <v>197.64</v>
      </c>
    </row>
    <row r="22" spans="1:9" s="27" customFormat="1" ht="13.5" x14ac:dyDescent="0.25">
      <c r="A22" s="22"/>
      <c r="B22" s="61" t="s">
        <v>0</v>
      </c>
      <c r="C22" s="62" t="s">
        <v>24</v>
      </c>
      <c r="D22" s="63">
        <f>D21</f>
        <v>0</v>
      </c>
      <c r="E22" s="63">
        <f>E21</f>
        <v>0</v>
      </c>
      <c r="F22" s="63">
        <f>F21</f>
        <v>0</v>
      </c>
      <c r="G22" s="63">
        <f>G21</f>
        <v>197.64</v>
      </c>
      <c r="H22" s="63">
        <f>ROUND(D22+E22+F22+G22,2)</f>
        <v>197.64</v>
      </c>
    </row>
    <row r="23" spans="1:9" s="27" customFormat="1" ht="13.5" x14ac:dyDescent="0.25">
      <c r="A23" s="22"/>
      <c r="B23" s="61"/>
      <c r="C23" s="35" t="s">
        <v>23</v>
      </c>
      <c r="D23" s="64">
        <f>ROUND(D19+D22,2)</f>
        <v>23.23</v>
      </c>
      <c r="E23" s="64">
        <f>ROUND(E19+E22,2)</f>
        <v>328.3</v>
      </c>
      <c r="F23" s="64">
        <f>ROUND(F19+F22,2)</f>
        <v>852.39</v>
      </c>
      <c r="G23" s="64">
        <f>ROUND(G19+G22,2)</f>
        <v>244.17</v>
      </c>
      <c r="H23" s="63">
        <f>ROUND(D23+E23+F23+G23,2)</f>
        <v>1448.09</v>
      </c>
      <c r="I23" s="26"/>
    </row>
    <row r="24" spans="1:9" s="27" customFormat="1" x14ac:dyDescent="0.2">
      <c r="A24" s="72" t="s">
        <v>48</v>
      </c>
      <c r="B24" s="73"/>
      <c r="C24" s="73"/>
      <c r="D24" s="73"/>
      <c r="E24" s="73"/>
      <c r="F24" s="73"/>
      <c r="G24" s="73"/>
      <c r="H24" s="74"/>
    </row>
    <row r="25" spans="1:9" ht="25.5" x14ac:dyDescent="0.2">
      <c r="A25" s="56">
        <v>3</v>
      </c>
      <c r="B25" s="47" t="s">
        <v>27</v>
      </c>
      <c r="C25" s="45" t="s">
        <v>39</v>
      </c>
      <c r="D25" s="33">
        <v>0</v>
      </c>
      <c r="E25" s="33">
        <v>0</v>
      </c>
      <c r="F25" s="33">
        <v>0</v>
      </c>
      <c r="G25" s="33">
        <f>ROUNDUP(H23*2.14%,2)</f>
        <v>30.990000000000002</v>
      </c>
      <c r="H25" s="44">
        <f>ROUND(D25+E25+F25+G25,2)</f>
        <v>30.99</v>
      </c>
      <c r="I25" s="46"/>
    </row>
    <row r="26" spans="1:9" s="27" customFormat="1" ht="13.5" x14ac:dyDescent="0.25">
      <c r="A26" s="22"/>
      <c r="B26" s="23" t="s">
        <v>0</v>
      </c>
      <c r="C26" s="24" t="s">
        <v>25</v>
      </c>
      <c r="D26" s="34">
        <f>D25</f>
        <v>0</v>
      </c>
      <c r="E26" s="34">
        <f>E25</f>
        <v>0</v>
      </c>
      <c r="F26" s="34">
        <f>F25</f>
        <v>0</v>
      </c>
      <c r="G26" s="34">
        <f>G25</f>
        <v>30.990000000000002</v>
      </c>
      <c r="H26" s="34">
        <f>D26+E26+F26+G26</f>
        <v>30.990000000000002</v>
      </c>
    </row>
    <row r="27" spans="1:9" s="27" customFormat="1" ht="13.5" x14ac:dyDescent="0.25">
      <c r="A27" s="22"/>
      <c r="B27" s="23"/>
      <c r="C27" s="30" t="s">
        <v>26</v>
      </c>
      <c r="D27" s="43">
        <f>D23+D26</f>
        <v>23.23</v>
      </c>
      <c r="E27" s="43">
        <f>E23+E26</f>
        <v>328.3</v>
      </c>
      <c r="F27" s="43">
        <f>F23+F26</f>
        <v>852.39</v>
      </c>
      <c r="G27" s="43">
        <f>G23+G26</f>
        <v>275.15999999999997</v>
      </c>
      <c r="H27" s="43">
        <f>D27+E27+F27+G27</f>
        <v>1479.08</v>
      </c>
    </row>
    <row r="28" spans="1:9" s="27" customFormat="1" x14ac:dyDescent="0.2">
      <c r="A28" s="72" t="s">
        <v>36</v>
      </c>
      <c r="B28" s="73"/>
      <c r="C28" s="73"/>
      <c r="D28" s="73"/>
      <c r="E28" s="73"/>
      <c r="F28" s="73"/>
      <c r="G28" s="73"/>
      <c r="H28" s="74"/>
    </row>
    <row r="29" spans="1:9" s="27" customFormat="1" ht="29.25" customHeight="1" x14ac:dyDescent="0.2">
      <c r="A29" s="50">
        <v>4</v>
      </c>
      <c r="B29" s="47" t="s">
        <v>53</v>
      </c>
      <c r="C29" s="45" t="s">
        <v>50</v>
      </c>
      <c r="D29" s="21">
        <v>0</v>
      </c>
      <c r="E29" s="21">
        <v>0</v>
      </c>
      <c r="F29" s="21">
        <v>0</v>
      </c>
      <c r="G29" s="21">
        <v>19.22</v>
      </c>
      <c r="H29" s="60">
        <f t="shared" ref="H29:H30" si="0">ROUND(D29+E29+F29+G29,2)</f>
        <v>19.22</v>
      </c>
    </row>
    <row r="30" spans="1:9" s="27" customFormat="1" ht="25.5" x14ac:dyDescent="0.2">
      <c r="A30" s="50">
        <v>5</v>
      </c>
      <c r="B30" s="47" t="s">
        <v>51</v>
      </c>
      <c r="C30" s="52" t="s">
        <v>35</v>
      </c>
      <c r="D30" s="33">
        <v>0</v>
      </c>
      <c r="E30" s="33">
        <v>0</v>
      </c>
      <c r="F30" s="33">
        <v>0</v>
      </c>
      <c r="G30" s="33">
        <v>2.5</v>
      </c>
      <c r="H30" s="44">
        <f t="shared" si="0"/>
        <v>2.5</v>
      </c>
    </row>
    <row r="31" spans="1:9" s="27" customFormat="1" ht="13.5" x14ac:dyDescent="0.25">
      <c r="A31" s="22"/>
      <c r="B31" s="49"/>
      <c r="C31" s="24" t="s">
        <v>30</v>
      </c>
      <c r="D31" s="34">
        <f>D29+D30</f>
        <v>0</v>
      </c>
      <c r="E31" s="34">
        <f>E29+E30</f>
        <v>0</v>
      </c>
      <c r="F31" s="34">
        <f>F29+F30</f>
        <v>0</v>
      </c>
      <c r="G31" s="34">
        <f>G29+G30</f>
        <v>21.72</v>
      </c>
      <c r="H31" s="29">
        <f>ROUND(D31+E31+F31+G31,2)</f>
        <v>21.72</v>
      </c>
    </row>
    <row r="32" spans="1:9" s="27" customFormat="1" ht="13.5" x14ac:dyDescent="0.25">
      <c r="A32" s="22"/>
      <c r="B32" s="49"/>
      <c r="C32" s="30" t="s">
        <v>31</v>
      </c>
      <c r="D32" s="43">
        <f>D27+D31</f>
        <v>23.23</v>
      </c>
      <c r="E32" s="43">
        <f>E27+E31</f>
        <v>328.3</v>
      </c>
      <c r="F32" s="43">
        <f>F27+F31</f>
        <v>852.39</v>
      </c>
      <c r="G32" s="43">
        <f>G27+G31</f>
        <v>296.88</v>
      </c>
      <c r="H32" s="25">
        <f>ROUND(D32+E32+F32+G32,2)</f>
        <v>1500.8</v>
      </c>
    </row>
    <row r="33" spans="1:9" s="27" customFormat="1" ht="13.5" x14ac:dyDescent="0.2">
      <c r="A33" s="50">
        <v>6</v>
      </c>
      <c r="B33" s="31" t="s">
        <v>18</v>
      </c>
      <c r="C33" s="32" t="s">
        <v>40</v>
      </c>
      <c r="D33" s="29">
        <f>ROUNDDOWN(D32*18%,2)</f>
        <v>4.18</v>
      </c>
      <c r="E33" s="29">
        <f>ROUND(E32*18%,2)</f>
        <v>59.09</v>
      </c>
      <c r="F33" s="29">
        <f>ROUND(F32*18%,2)</f>
        <v>153.43</v>
      </c>
      <c r="G33" s="29">
        <f>ROUND(G32*18%,2)</f>
        <v>53.44</v>
      </c>
      <c r="H33" s="25">
        <f>ROUND(D33+E33+F33+G33,2)</f>
        <v>270.14</v>
      </c>
    </row>
    <row r="34" spans="1:9" s="38" customFormat="1" x14ac:dyDescent="0.2">
      <c r="A34" s="35"/>
      <c r="B34" s="36"/>
      <c r="C34" s="30" t="s">
        <v>19</v>
      </c>
      <c r="D34" s="43">
        <f>D32+D33</f>
        <v>27.41</v>
      </c>
      <c r="E34" s="43">
        <f>E32+E33</f>
        <v>387.39</v>
      </c>
      <c r="F34" s="43">
        <f>F32+F33</f>
        <v>1005.8199999999999</v>
      </c>
      <c r="G34" s="43">
        <f>G32+G33</f>
        <v>350.32</v>
      </c>
      <c r="H34" s="43">
        <f>D34+E34+F34+G34</f>
        <v>1770.9399999999998</v>
      </c>
      <c r="I34" s="37"/>
    </row>
    <row r="35" spans="1:9" ht="15" customHeight="1" x14ac:dyDescent="0.2">
      <c r="B35" s="2" t="s">
        <v>0</v>
      </c>
      <c r="C35" s="39"/>
    </row>
    <row r="36" spans="1:9" s="38" customFormat="1" ht="14.25" customHeight="1" x14ac:dyDescent="0.2">
      <c r="A36" s="53"/>
      <c r="B36" s="40" t="s">
        <v>43</v>
      </c>
      <c r="C36" s="41" t="s">
        <v>20</v>
      </c>
      <c r="D36" s="54"/>
      <c r="E36" s="55" t="s">
        <v>32</v>
      </c>
      <c r="F36" s="54"/>
      <c r="G36" s="54"/>
      <c r="H36" s="54"/>
      <c r="I36" s="37"/>
    </row>
    <row r="37" spans="1:9" s="38" customFormat="1" ht="19.5" customHeight="1" x14ac:dyDescent="0.2">
      <c r="A37" s="53"/>
      <c r="B37" s="40" t="s">
        <v>44</v>
      </c>
      <c r="C37" s="41" t="s">
        <v>45</v>
      </c>
      <c r="D37" s="54"/>
      <c r="E37" s="78" t="s">
        <v>47</v>
      </c>
      <c r="F37" s="78"/>
      <c r="G37" s="78"/>
      <c r="H37" s="78" t="s">
        <v>33</v>
      </c>
      <c r="I37" s="78"/>
    </row>
    <row r="38" spans="1:9" s="38" customFormat="1" ht="21" customHeight="1" x14ac:dyDescent="0.2">
      <c r="A38" s="53"/>
      <c r="B38" s="40" t="s">
        <v>46</v>
      </c>
      <c r="C38" s="42" t="s">
        <v>21</v>
      </c>
      <c r="D38" s="54"/>
      <c r="E38" s="54"/>
      <c r="F38" s="54"/>
      <c r="G38" s="54"/>
      <c r="H38" s="54"/>
      <c r="I38" s="37"/>
    </row>
    <row r="39" spans="1:9" x14ac:dyDescent="0.2">
      <c r="B39" s="2" t="s">
        <v>0</v>
      </c>
    </row>
    <row r="40" spans="1:9" x14ac:dyDescent="0.2">
      <c r="B40" s="2" t="s">
        <v>0</v>
      </c>
      <c r="D40" s="4"/>
      <c r="E40" s="4"/>
      <c r="F40" s="4"/>
      <c r="G40" s="4"/>
      <c r="H40" s="5"/>
    </row>
  </sheetData>
  <mergeCells count="17">
    <mergeCell ref="A17:H17"/>
    <mergeCell ref="A20:H20"/>
    <mergeCell ref="A24:H24"/>
    <mergeCell ref="A28:H28"/>
    <mergeCell ref="E37:G37"/>
    <mergeCell ref="H37:I37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1"/>
  <sheetViews>
    <sheetView showGridLines="0" tabSelected="1" zoomScale="85" zoomScaleNormal="85" workbookViewId="0">
      <selection activeCell="P40" sqref="P40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9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7" t="s">
        <v>34</v>
      </c>
      <c r="D2" s="67"/>
      <c r="E2" s="67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57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8" t="s">
        <v>52</v>
      </c>
      <c r="D9" s="68"/>
      <c r="E9" s="68"/>
      <c r="F9" s="68"/>
      <c r="G9" s="68"/>
      <c r="H9" s="6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9" t="s">
        <v>6</v>
      </c>
      <c r="B12" s="70" t="s">
        <v>7</v>
      </c>
      <c r="C12" s="69" t="s">
        <v>8</v>
      </c>
      <c r="D12" s="71" t="s">
        <v>9</v>
      </c>
      <c r="E12" s="71"/>
      <c r="F12" s="71"/>
      <c r="G12" s="71"/>
      <c r="H12" s="69" t="s">
        <v>10</v>
      </c>
    </row>
    <row r="13" spans="1:9" x14ac:dyDescent="0.2">
      <c r="A13" s="69"/>
      <c r="B13" s="70"/>
      <c r="C13" s="69"/>
      <c r="D13" s="69" t="s">
        <v>11</v>
      </c>
      <c r="E13" s="69" t="s">
        <v>12</v>
      </c>
      <c r="F13" s="69" t="s">
        <v>13</v>
      </c>
      <c r="G13" s="69" t="s">
        <v>14</v>
      </c>
      <c r="H13" s="69"/>
    </row>
    <row r="14" spans="1:9" x14ac:dyDescent="0.2">
      <c r="A14" s="69"/>
      <c r="B14" s="70"/>
      <c r="C14" s="69"/>
      <c r="D14" s="69"/>
      <c r="E14" s="69"/>
      <c r="F14" s="69"/>
      <c r="G14" s="69"/>
      <c r="H14" s="69"/>
    </row>
    <row r="15" spans="1:9" x14ac:dyDescent="0.2">
      <c r="A15" s="69"/>
      <c r="B15" s="70"/>
      <c r="C15" s="69"/>
      <c r="D15" s="69"/>
      <c r="E15" s="69"/>
      <c r="F15" s="69"/>
      <c r="G15" s="69"/>
      <c r="H15" s="69"/>
    </row>
    <row r="16" spans="1:9" x14ac:dyDescent="0.2">
      <c r="A16" s="65">
        <v>1</v>
      </c>
      <c r="B16" s="20" t="s">
        <v>15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</row>
    <row r="17" spans="1:9" x14ac:dyDescent="0.2">
      <c r="A17" s="72" t="s">
        <v>16</v>
      </c>
      <c r="B17" s="73"/>
      <c r="C17" s="73"/>
      <c r="D17" s="73"/>
      <c r="E17" s="73"/>
      <c r="F17" s="73"/>
      <c r="G17" s="73"/>
      <c r="H17" s="74"/>
    </row>
    <row r="18" spans="1:9" x14ac:dyDescent="0.2">
      <c r="A18" s="57">
        <v>1</v>
      </c>
      <c r="B18" s="58" t="s">
        <v>55</v>
      </c>
      <c r="C18" s="59" t="s">
        <v>42</v>
      </c>
      <c r="D18" s="21">
        <v>23.23</v>
      </c>
      <c r="E18" s="21">
        <v>328.3</v>
      </c>
      <c r="F18" s="21">
        <v>852.39</v>
      </c>
      <c r="G18" s="21">
        <v>46.53</v>
      </c>
      <c r="H18" s="60">
        <f>ROUND(D18+E18+F18+G18,2)</f>
        <v>1250.45</v>
      </c>
    </row>
    <row r="19" spans="1:9" s="27" customFormat="1" ht="13.5" x14ac:dyDescent="0.25">
      <c r="A19" s="22"/>
      <c r="B19" s="61" t="s">
        <v>0</v>
      </c>
      <c r="C19" s="62" t="s">
        <v>17</v>
      </c>
      <c r="D19" s="63">
        <f>D18</f>
        <v>23.23</v>
      </c>
      <c r="E19" s="63">
        <f>E18</f>
        <v>328.3</v>
      </c>
      <c r="F19" s="63">
        <f>F18</f>
        <v>852.39</v>
      </c>
      <c r="G19" s="63">
        <f>G18</f>
        <v>46.53</v>
      </c>
      <c r="H19" s="63">
        <f>ROUND(D19+E19+F19+G19,2)</f>
        <v>1250.45</v>
      </c>
      <c r="I19" s="26"/>
    </row>
    <row r="20" spans="1:9" x14ac:dyDescent="0.2">
      <c r="A20" s="75" t="s">
        <v>22</v>
      </c>
      <c r="B20" s="76"/>
      <c r="C20" s="76"/>
      <c r="D20" s="76"/>
      <c r="E20" s="76"/>
      <c r="F20" s="76"/>
      <c r="G20" s="76"/>
      <c r="H20" s="77"/>
    </row>
    <row r="21" spans="1:9" x14ac:dyDescent="0.2">
      <c r="A21" s="28">
        <v>2</v>
      </c>
      <c r="B21" s="58" t="s">
        <v>56</v>
      </c>
      <c r="C21" s="59" t="s">
        <v>38</v>
      </c>
      <c r="D21" s="21">
        <v>0</v>
      </c>
      <c r="E21" s="21">
        <v>0</v>
      </c>
      <c r="F21" s="21">
        <v>0</v>
      </c>
      <c r="G21" s="21">
        <v>197.64</v>
      </c>
      <c r="H21" s="60">
        <f>ROUND(D21+E21+F21+G21,2)</f>
        <v>197.64</v>
      </c>
    </row>
    <row r="22" spans="1:9" s="27" customFormat="1" ht="13.5" x14ac:dyDescent="0.25">
      <c r="A22" s="22"/>
      <c r="B22" s="61" t="s">
        <v>0</v>
      </c>
      <c r="C22" s="62" t="s">
        <v>24</v>
      </c>
      <c r="D22" s="63">
        <f>D21</f>
        <v>0</v>
      </c>
      <c r="E22" s="63">
        <f>E21</f>
        <v>0</v>
      </c>
      <c r="F22" s="63">
        <f>F21</f>
        <v>0</v>
      </c>
      <c r="G22" s="63">
        <f>G21</f>
        <v>197.64</v>
      </c>
      <c r="H22" s="63">
        <f>ROUND(D22+E22+F22+G22,2)</f>
        <v>197.64</v>
      </c>
    </row>
    <row r="23" spans="1:9" s="27" customFormat="1" ht="13.5" x14ac:dyDescent="0.25">
      <c r="A23" s="22"/>
      <c r="B23" s="61"/>
      <c r="C23" s="35" t="s">
        <v>23</v>
      </c>
      <c r="D23" s="64">
        <f>ROUND(D19+D22,2)</f>
        <v>23.23</v>
      </c>
      <c r="E23" s="64">
        <f>ROUND(E19+E22,2)</f>
        <v>328.3</v>
      </c>
      <c r="F23" s="64">
        <f>ROUND(F19+F22,2)</f>
        <v>852.39</v>
      </c>
      <c r="G23" s="64">
        <f>ROUND(G19+G22,2)</f>
        <v>244.17</v>
      </c>
      <c r="H23" s="63">
        <f>ROUND(D23+E23+F23+G23,2)</f>
        <v>1448.09</v>
      </c>
      <c r="I23" s="26"/>
    </row>
    <row r="24" spans="1:9" s="27" customFormat="1" ht="13.5" x14ac:dyDescent="0.2">
      <c r="A24" s="50">
        <v>6</v>
      </c>
      <c r="B24" s="31" t="s">
        <v>18</v>
      </c>
      <c r="C24" s="32" t="s">
        <v>60</v>
      </c>
      <c r="D24" s="29">
        <f>D23*0.18</f>
        <v>4.1814</v>
      </c>
      <c r="E24" s="29">
        <f>E23*0.18</f>
        <v>59.094000000000001</v>
      </c>
      <c r="F24" s="29">
        <f>F23*0.18</f>
        <v>153.43019999999999</v>
      </c>
      <c r="G24" s="29">
        <f>G23*0.18</f>
        <v>43.950599999999994</v>
      </c>
      <c r="H24" s="25">
        <f>ROUND(D24+E24+F24+G24,2)</f>
        <v>260.66000000000003</v>
      </c>
    </row>
    <row r="25" spans="1:9" s="38" customFormat="1" x14ac:dyDescent="0.2">
      <c r="A25" s="35"/>
      <c r="B25" s="36"/>
      <c r="C25" s="30" t="s">
        <v>19</v>
      </c>
      <c r="D25" s="43">
        <v>27.41</v>
      </c>
      <c r="E25" s="43">
        <v>387.4</v>
      </c>
      <c r="F25" s="43">
        <f>F23+F24</f>
        <v>1005.8202</v>
      </c>
      <c r="G25" s="43">
        <f>G23+G24</f>
        <v>288.12059999999997</v>
      </c>
      <c r="H25" s="43">
        <f>H23+H24</f>
        <v>1708.75</v>
      </c>
      <c r="I25" s="37"/>
    </row>
    <row r="26" spans="1:9" ht="15" customHeight="1" x14ac:dyDescent="0.2">
      <c r="B26" s="2" t="s">
        <v>0</v>
      </c>
      <c r="C26" s="39"/>
    </row>
    <row r="27" spans="1:9" s="38" customFormat="1" ht="14.25" customHeight="1" x14ac:dyDescent="0.2">
      <c r="A27" s="53"/>
      <c r="B27" s="40" t="s">
        <v>58</v>
      </c>
      <c r="C27" s="41"/>
      <c r="D27" s="54"/>
      <c r="E27" s="55"/>
      <c r="F27" s="54"/>
      <c r="G27" s="54"/>
      <c r="H27" s="54"/>
      <c r="I27" s="37"/>
    </row>
    <row r="28" spans="1:9" s="38" customFormat="1" ht="19.5" customHeight="1" x14ac:dyDescent="0.2">
      <c r="A28" s="53"/>
      <c r="B28" s="40" t="s">
        <v>59</v>
      </c>
      <c r="C28" s="41"/>
      <c r="D28" s="54"/>
      <c r="E28" s="78"/>
      <c r="F28" s="78"/>
      <c r="G28" s="78"/>
      <c r="H28" s="78"/>
      <c r="I28" s="78"/>
    </row>
    <row r="29" spans="1:9" s="38" customFormat="1" ht="21" customHeight="1" x14ac:dyDescent="0.2">
      <c r="A29" s="53"/>
      <c r="B29" s="40"/>
      <c r="C29" s="66"/>
      <c r="D29" s="54"/>
      <c r="E29" s="54"/>
      <c r="F29" s="54"/>
      <c r="G29" s="54"/>
      <c r="H29" s="54"/>
      <c r="I29" s="37"/>
    </row>
    <row r="30" spans="1:9" x14ac:dyDescent="0.2">
      <c r="B30" s="2" t="s">
        <v>0</v>
      </c>
      <c r="C30" s="39"/>
    </row>
    <row r="31" spans="1:9" x14ac:dyDescent="0.2">
      <c r="B31" s="2" t="s">
        <v>0</v>
      </c>
      <c r="D31" s="4"/>
      <c r="E31" s="4"/>
      <c r="F31" s="4"/>
      <c r="G31" s="4"/>
      <c r="H31" s="5"/>
    </row>
  </sheetData>
  <mergeCells count="15">
    <mergeCell ref="E28:G28"/>
    <mergeCell ref="H28:I28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A17:H17"/>
    <mergeCell ref="A20:H20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ССР 12.09.14 (5)</vt:lpstr>
      <vt:lpstr>ССР 12.09.14 (6)</vt:lpstr>
      <vt:lpstr>'ССР 12.09.14 (5)'!__chapters__</vt:lpstr>
      <vt:lpstr>'ССР 12.09.14 (6)'!__chapters__</vt:lpstr>
      <vt:lpstr>'ССР 12.09.14 (5)'!__itogo__</vt:lpstr>
      <vt:lpstr>'ССР 12.09.14 (6)'!__itogo__</vt:lpstr>
      <vt:lpstr>'ССР 12.09.14 (5)'!__smet__</vt:lpstr>
      <vt:lpstr>'ССР 12.09.14 (6)'!__smet__</vt:lpstr>
      <vt:lpstr>'ССР 12.09.14 (5)'!Область_печати</vt:lpstr>
      <vt:lpstr>'ССР 12.09.14 (6)'!Область_печати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2015-07-30T08:09:10Z</cp:lastPrinted>
  <dcterms:created xsi:type="dcterms:W3CDTF">2014-04-07T07:25:46Z</dcterms:created>
  <dcterms:modified xsi:type="dcterms:W3CDTF">2015-08-04T09:08:06Z</dcterms:modified>
</cp:coreProperties>
</file>